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00" windowHeight="11400"/>
  </bookViews>
  <sheets>
    <sheet name="Report" sheetId="1" r:id="rId1"/>
  </sheets>
  <definedNames>
    <definedName name="__bookmark_1">Report!$A$9:$F$10</definedName>
    <definedName name="__bookmark_2">Report!$A$11:$F$98</definedName>
    <definedName name="_xlnm.Print_Titles" localSheetId="0">Report!$11:$11</definedName>
    <definedName name="_xlnm.Print_Area" localSheetId="0">Report!$A$1:$F$98</definedName>
  </definedNames>
  <calcPr calcId="145621" refMode="R1C1"/>
</workbook>
</file>

<file path=xl/calcChain.xml><?xml version="1.0" encoding="utf-8"?>
<calcChain xmlns="http://schemas.openxmlformats.org/spreadsheetml/2006/main">
  <c r="E14" i="1" l="1"/>
  <c r="E41" i="1" l="1"/>
  <c r="E97" i="1"/>
  <c r="E71" i="1"/>
  <c r="E70" i="1" s="1"/>
  <c r="E90" i="1" l="1"/>
  <c r="E86" i="1"/>
  <c r="E74" i="1" s="1"/>
  <c r="E73" i="1" s="1"/>
  <c r="E78" i="1"/>
  <c r="E75" i="1"/>
  <c r="E60" i="1"/>
  <c r="E58" i="1"/>
  <c r="E56" i="1" s="1"/>
  <c r="E52" i="1"/>
  <c r="E51" i="1" s="1"/>
  <c r="E48" i="1"/>
  <c r="E46" i="1" s="1"/>
  <c r="F44" i="1"/>
  <c r="E44" i="1"/>
  <c r="E40" i="1" l="1"/>
  <c r="E13" i="1" s="1"/>
  <c r="E12" i="1" s="1"/>
  <c r="E38" i="1"/>
  <c r="E35" i="1"/>
  <c r="E33" i="1"/>
  <c r="E32" i="1" s="1"/>
  <c r="E27" i="1"/>
  <c r="E26" i="1" s="1"/>
  <c r="E25" i="1"/>
  <c r="E24" i="1" l="1"/>
  <c r="E22" i="1" s="1"/>
  <c r="F92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C73" i="1" l="1"/>
  <c r="F73" i="1" s="1"/>
  <c r="C74" i="1"/>
  <c r="F74" i="1" s="1"/>
  <c r="C75" i="1"/>
  <c r="F75" i="1" s="1"/>
  <c r="C12" i="1" l="1"/>
  <c r="F12" i="1" s="1"/>
</calcChain>
</file>

<file path=xl/sharedStrings.xml><?xml version="1.0" encoding="utf-8"?>
<sst xmlns="http://schemas.openxmlformats.org/spreadsheetml/2006/main" count="196" uniqueCount="190">
  <si>
    <t>Приложение №1</t>
  </si>
  <si>
    <t>Код</t>
  </si>
  <si>
    <t>Наименование дохода</t>
  </si>
  <si>
    <t>1</t>
  </si>
  <si>
    <t>2</t>
  </si>
  <si>
    <t>3</t>
  </si>
  <si>
    <t>4</t>
  </si>
  <si>
    <t>5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</si>
  <si>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</si>
  <si>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</si>
  <si>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</si>
  <si>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</si>
  <si>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</si>
  <si>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</si>
  <si>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</si>
  <si>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</si>
  <si>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</si>
  <si>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</si>
  <si>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</si>
  <si>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</si>
  <si>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</si>
  <si>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</si>
  <si>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</si>
  <si>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</si>
  <si>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</si>
  <si>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</si>
  <si>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</si>
  <si>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</si>
  <si>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</si>
  <si>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</si>
  <si>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</si>
  <si>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</si>
  <si>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</si>
  <si>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</si>
  <si>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</si>
  <si>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</si>
  <si>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</si>
  <si>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</si>
  <si>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</si>
  <si>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</si>
  <si>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</si>
  <si>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</si>
  <si>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</si>
  <si>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</si>
  <si>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</si>
  <si>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</si>
  <si>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</si>
  <si>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</si>
  <si>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</si>
  <si>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</si>
  <si>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</si>
  <si>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</si>
  <si>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</si>
  <si>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</si>
  <si>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</si>
  <si>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</si>
  <si>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</si>
  <si>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</si>
  <si>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</si>
  <si>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</si>
  <si>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</si>
  <si>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</si>
  <si>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</si>
  <si>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</si>
  <si>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</si>
  <si>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</si>
  <si>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</si>
  <si>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</si>
  <si>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</si>
  <si>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</si>
  <si>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</si>
  <si>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</si>
  <si>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</si>
  <si>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</si>
  <si>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</si>
  <si>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</si>
  <si>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</si>
  <si>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</si>
  <si>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</si>
  <si>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</si>
  <si>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</si>
  <si>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</si>
  <si>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</si>
  <si>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</si>
  <si>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</si>
  <si>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</si>
  <si>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</si>
  <si>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1 13 01994 14 0000 130</t>
  </si>
  <si>
    <t>Прочие доходы от оказания платных услуг (работ) получателями средств бюджетов муниципальных округов</t>
  </si>
  <si>
    <t>1 13 02000 00 0000 130</t>
  </si>
  <si>
    <t>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</si>
  <si>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</si>
  <si>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</si>
  <si>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</si>
  <si>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</si>
  <si>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</si>
  <si>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</si>
  <si>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</si>
  <si>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</si>
  <si>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</si>
  <si>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</si>
  <si>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</si>
  <si>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</si>
  <si>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</si>
  <si>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</si>
  <si>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</si>
  <si>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</si>
  <si>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</si>
  <si>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</si>
  <si>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</si>
  <si>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</si>
  <si>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</si>
  <si>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</si>
  <si>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</si>
  <si>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</si>
  <si>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</si>
  <si>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</si>
  <si>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</si>
  <si>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</si>
  <si>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</si>
  <si>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</si>
  <si>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</si>
  <si>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</si>
  <si>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</si>
  <si>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</si>
  <si>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</si>
  <si>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</si>
  <si>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</si>
  <si>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</si>
  <si>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</si>
  <si>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</si>
  <si>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</si>
  <si>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</si>
  <si>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</si>
  <si>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</si>
  <si>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</si>
  <si>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</si>
  <si>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</si>
  <si>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</si>
  <si>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</si>
  <si>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</si>
  <si>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</si>
  <si>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</si>
  <si>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</si>
  <si>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</si>
  <si>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</si>
  <si>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</si>
  <si>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</si>
  <si>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</si>
  <si>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</si>
  <si>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</si>
  <si>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</si>
  <si>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</si>
  <si>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</si>
  <si>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</si>
  <si>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</si>
  <si>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</si>
  <si>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</si>
  <si>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</si>
  <si>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</si>
  <si>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</si>
  <si>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</si>
  <si>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</si>
  <si>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2 02 45454 14 0000 150</t>
  </si>
  <si>
    <t>Межбюджетные трансферты, передаваемые бюджетам муниципальных округов на создание модельных муниципальных библиотек</t>
  </si>
  <si>
    <t>2 02 45505 14 0000 150</t>
  </si>
  <si>
    <t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</si>
  <si>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2 07 00000 00 0000 000</t>
  </si>
  <si>
    <t>ПРОЧИЕ БЕЗВОЗМЕЗДНЫЕ ПОСТУПЛЕНИЯ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</si>
  <si>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</si>
  <si>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</si>
  <si>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</si>
  <si>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</si>
  <si>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</si>
  <si>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</si>
  <si>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</si>
  <si>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</si>
  <si>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Исполнение доходов бюджета Омсукчанского муниципального округа за 1 квартал 2024 года</t>
  </si>
  <si>
    <t>к  постановлению</t>
  </si>
  <si>
    <t>План на 2024г., тыс.руб.</t>
  </si>
  <si>
    <t>Исполнено за 1 квартал 2024г., тыс.руб.</t>
  </si>
  <si>
    <t>Процент исполнения, %</t>
  </si>
  <si>
    <t>1 11 09044 14 0000 120</t>
  </si>
  <si>
    <t>Прочие поступления от использования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</si>
  <si>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КПДН</t>
  </si>
  <si>
    <t>1 16 01193 01 9000 140</t>
  </si>
  <si>
    <t>-</t>
  </si>
  <si>
    <t>от 17.04.2024 № 161</t>
  </si>
  <si>
    <t>муниципального округа</t>
  </si>
  <si>
    <t xml:space="preserve">администрации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</si>
</sst>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0" fontId="22" fillId="0" borderId="0" xfId="0" applyFont="1"/>
    <xf numFmtId="0" fontId="23" fillId="0" borderId="0" xfId="0" applyNumberFormat="1" applyFont="1" applyFill="1" applyBorder="1" applyAlignment="1" applyProtection="1">
      <alignment horizontal="left" vertical="top" wrapText="1"/>
    </xf>
    <xf numFmtId="164" fontId="23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164" fontId="21" fillId="0" borderId="0" xfId="0" applyNumberFormat="1" applyFont="1" applyFill="1" applyBorder="1" applyAlignment="1" applyProtection="1">
      <alignment horizontal="right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Font="1"/>
    <xf numFmtId="0" fontId="24" fillId="0" borderId="13" xfId="0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vertical="top" wrapText="1"/>
    </xf>
    <xf numFmtId="164" fontId="23" fillId="0" borderId="13" xfId="0" applyNumberFormat="1" applyFont="1" applyFill="1" applyBorder="1" applyAlignment="1" applyProtection="1">
      <alignment horizontal="center" vertical="top" wrapText="1"/>
    </xf>
    <xf numFmtId="164" fontId="21" fillId="0" borderId="13" xfId="0" applyNumberFormat="1" applyFont="1" applyFill="1" applyBorder="1" applyAlignment="1" applyProtection="1">
      <alignment horizontal="center" vertical="top" wrapText="1"/>
    </xf>
    <xf numFmtId="164" fontId="23" fillId="0" borderId="13" xfId="0" applyNumberFormat="1" applyFont="1" applyFill="1" applyBorder="1" applyAlignment="1" applyProtection="1">
      <alignment horizontal="right" vertical="top" wrapText="1"/>
    </xf>
    <xf numFmtId="164" fontId="21" fillId="0" borderId="13" xfId="0" applyNumberFormat="1" applyFont="1" applyFill="1" applyBorder="1" applyAlignment="1" applyProtection="1">
      <alignment horizontal="right" vertical="top" wrapText="1"/>
    </xf>
    <xf numFmtId="164" fontId="21" fillId="0" borderId="13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164" fontId="23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164" fontId="25" fillId="0" borderId="0" xfId="0" applyNumberFormat="1" applyFont="1" applyFill="1" applyAlignment="1">
      <alignment horizontal="center"/>
    </xf>
    <xf numFmtId="164" fontId="21" fillId="0" borderId="0" xfId="0" applyNumberFormat="1" applyFont="1" applyFill="1" applyBorder="1" applyAlignment="1" applyProtection="1">
      <alignment horizontal="center" vertical="top" wrapText="1"/>
    </xf>
    <xf numFmtId="164" fontId="2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top" wrapText="1"/>
    </xf>
    <xf numFmtId="164" fontId="23" fillId="0" borderId="13" xfId="0" applyNumberFormat="1" applyFont="1" applyFill="1" applyBorder="1" applyAlignment="1" applyProtection="1">
      <alignment horizontal="right" vertical="top" wrapText="1"/>
    </xf>
    <xf numFmtId="164" fontId="21" fillId="0" borderId="13" xfId="0" applyNumberFormat="1" applyFont="1" applyFill="1" applyBorder="1" applyAlignment="1" applyProtection="1">
      <alignment horizontal="right" vertical="top" wrapText="1"/>
    </xf>
    <xf numFmtId="164" fontId="21" fillId="0" borderId="0" xfId="0" applyNumberFormat="1" applyFont="1" applyFill="1" applyBorder="1" applyAlignment="1" applyProtection="1">
      <alignment horizontal="right" vertical="top" wrapText="1"/>
    </xf>
    <xf numFmtId="164" fontId="23" fillId="0" borderId="0" xfId="0" applyNumberFormat="1" applyFont="1" applyFill="1" applyBorder="1" applyAlignment="1" applyProtection="1">
      <alignment horizontal="right" vertical="top" wrapText="1"/>
    </xf>
    <xf numFmtId="0" fontId="27" fillId="0" borderId="0" xfId="0" applyNumberFormat="1" applyFont="1" applyFill="1" applyAlignment="1">
      <alignment horizontal="left"/>
    </xf>
    <xf numFmtId="164" fontId="28" fillId="0" borderId="0" xfId="0" applyNumberFormat="1" applyFont="1" applyFill="1" applyAlignment="1">
      <alignment horizontal="left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zoomScale="90" zoomScaleNormal="90" workbookViewId="0">
      <selection activeCell="F6" sqref="F6"/>
    </sheetView>
  </sheetViews>
  <sheetFormatPr defaultRowHeight="15" x14ac:dyDescent="0.25"/>
  <cols>
    <col min="1" max="1" width="24.28515625" customWidth="1"/>
    <col min="2" max="2" width="46.7109375" customWidth="1"/>
    <col min="3" max="3" width="3.28515625" hidden="1" customWidth="1"/>
    <col min="4" max="5" width="14.7109375" customWidth="1"/>
    <col min="6" max="6" width="14.28515625" style="25" customWidth="1"/>
  </cols>
  <sheetData>
    <row r="1" spans="1:6" ht="19.350000000000001" customHeight="1" x14ac:dyDescent="0.25">
      <c r="A1" s="30"/>
      <c r="B1" s="30"/>
      <c r="C1" s="30"/>
      <c r="D1" s="13"/>
      <c r="E1" s="43" t="s">
        <v>0</v>
      </c>
      <c r="F1" s="43"/>
    </row>
    <row r="2" spans="1:6" ht="19.350000000000001" customHeight="1" x14ac:dyDescent="0.25">
      <c r="A2" s="30"/>
      <c r="B2" s="30"/>
      <c r="C2" s="30"/>
      <c r="D2" s="13"/>
      <c r="E2" s="43" t="s">
        <v>178</v>
      </c>
      <c r="F2" s="43"/>
    </row>
    <row r="3" spans="1:6" ht="19.350000000000001" customHeight="1" x14ac:dyDescent="0.25">
      <c r="A3" s="30"/>
      <c r="B3" s="30"/>
      <c r="C3" s="30"/>
      <c r="D3" s="13"/>
      <c r="E3" s="43" t="s">
        <v>189</v>
      </c>
      <c r="F3" s="43"/>
    </row>
    <row r="4" spans="1:6" ht="19.350000000000001" customHeight="1" x14ac:dyDescent="0.25">
      <c r="A4" s="21"/>
      <c r="B4" s="21"/>
      <c r="C4" s="21"/>
      <c r="D4" s="13"/>
      <c r="E4" s="43" t="s">
        <v>188</v>
      </c>
      <c r="F4" s="43"/>
    </row>
    <row r="5" spans="1:6" ht="19.350000000000001" customHeight="1" x14ac:dyDescent="0.25">
      <c r="A5" s="8"/>
      <c r="B5" s="8"/>
      <c r="C5" s="8"/>
      <c r="D5" s="9"/>
      <c r="E5" s="44" t="s">
        <v>187</v>
      </c>
      <c r="F5" s="44"/>
    </row>
    <row r="6" spans="1:6" ht="19.350000000000001" customHeight="1" x14ac:dyDescent="0.25">
      <c r="A6" s="8"/>
      <c r="B6" s="8"/>
      <c r="C6" s="8"/>
      <c r="D6" s="9"/>
      <c r="E6" s="9"/>
      <c r="F6" s="22"/>
    </row>
    <row r="7" spans="1:6" ht="33" customHeight="1" x14ac:dyDescent="0.25">
      <c r="A7" s="31" t="s">
        <v>177</v>
      </c>
      <c r="B7" s="31"/>
      <c r="C7" s="31"/>
      <c r="D7" s="31"/>
      <c r="E7" s="31"/>
      <c r="F7" s="31"/>
    </row>
    <row r="8" spans="1:6" ht="18.600000000000001" customHeight="1" x14ac:dyDescent="0.25">
      <c r="A8" s="10"/>
      <c r="B8" s="10"/>
      <c r="C8" s="10"/>
      <c r="D8" s="10"/>
      <c r="E8" s="10"/>
      <c r="F8" s="19"/>
    </row>
    <row r="9" spans="1:6" s="1" customFormat="1" ht="15.6" customHeight="1" x14ac:dyDescent="0.25">
      <c r="A9" s="32" t="s">
        <v>1</v>
      </c>
      <c r="B9" s="34" t="s">
        <v>2</v>
      </c>
      <c r="C9" s="28" t="s">
        <v>179</v>
      </c>
      <c r="D9" s="28"/>
      <c r="E9" s="28" t="s">
        <v>180</v>
      </c>
      <c r="F9" s="28" t="s">
        <v>181</v>
      </c>
    </row>
    <row r="10" spans="1:6" s="1" customFormat="1" ht="49.9" customHeight="1" x14ac:dyDescent="0.25">
      <c r="A10" s="33"/>
      <c r="B10" s="35"/>
      <c r="C10" s="28"/>
      <c r="D10" s="28"/>
      <c r="E10" s="28"/>
      <c r="F10" s="28"/>
    </row>
    <row r="11" spans="1:6" s="1" customFormat="1" ht="11.45" customHeight="1" x14ac:dyDescent="0.25">
      <c r="A11" s="26" t="s">
        <v>3</v>
      </c>
      <c r="B11" s="26" t="s">
        <v>4</v>
      </c>
      <c r="C11" s="36" t="s">
        <v>5</v>
      </c>
      <c r="D11" s="37"/>
      <c r="E11" s="27" t="s">
        <v>6</v>
      </c>
      <c r="F11" s="27" t="s">
        <v>7</v>
      </c>
    </row>
    <row r="12" spans="1:6" s="1" customFormat="1" ht="15.75" x14ac:dyDescent="0.25">
      <c r="A12" s="6"/>
      <c r="B12" s="6" t="s">
        <v>8</v>
      </c>
      <c r="C12" s="38">
        <f>C13+C73</f>
        <v>1043153.2</v>
      </c>
      <c r="D12" s="38"/>
      <c r="E12" s="14">
        <f>E13+E73+E97</f>
        <v>241987.15305999998</v>
      </c>
      <c r="F12" s="20">
        <f>E12/C12*100</f>
        <v>23.197661959911546</v>
      </c>
    </row>
    <row r="13" spans="1:6" s="1" customFormat="1" ht="31.5" x14ac:dyDescent="0.25">
      <c r="A13" s="6" t="s">
        <v>9</v>
      </c>
      <c r="B13" s="6" t="s">
        <v>10</v>
      </c>
      <c r="C13" s="38">
        <v>427547.7</v>
      </c>
      <c r="D13" s="38"/>
      <c r="E13" s="14">
        <f>E14+E22+E26+E32+E38+E40+E46+E51+E56+E60+E70</f>
        <v>105479.67257</v>
      </c>
      <c r="F13" s="20">
        <f t="shared" ref="F13:F78" si="0">E13/C13*100</f>
        <v>24.670854870696296</v>
      </c>
    </row>
    <row r="14" spans="1:6" s="1" customFormat="1" ht="15.75" x14ac:dyDescent="0.25">
      <c r="A14" s="6" t="s">
        <v>11</v>
      </c>
      <c r="B14" s="6" t="s">
        <v>12</v>
      </c>
      <c r="C14" s="38">
        <v>333764</v>
      </c>
      <c r="D14" s="38"/>
      <c r="E14" s="14">
        <f>SUM(E15:E20)</f>
        <v>77675.421519999989</v>
      </c>
      <c r="F14" s="20">
        <f t="shared" si="0"/>
        <v>23.272558310662621</v>
      </c>
    </row>
    <row r="15" spans="1:6" s="1" customFormat="1" ht="141.75" x14ac:dyDescent="0.25">
      <c r="A15" s="7" t="s">
        <v>13</v>
      </c>
      <c r="B15" s="7" t="s">
        <v>14</v>
      </c>
      <c r="C15" s="29">
        <v>319733</v>
      </c>
      <c r="D15" s="29"/>
      <c r="E15" s="15">
        <v>75607.193769999998</v>
      </c>
      <c r="F15" s="18">
        <f t="shared" si="0"/>
        <v>23.646978500811613</v>
      </c>
    </row>
    <row r="16" spans="1:6" s="1" customFormat="1" ht="173.25" x14ac:dyDescent="0.25">
      <c r="A16" s="7" t="s">
        <v>15</v>
      </c>
      <c r="B16" s="7" t="s">
        <v>16</v>
      </c>
      <c r="C16" s="29">
        <v>6874</v>
      </c>
      <c r="D16" s="29"/>
      <c r="E16" s="15">
        <v>41.883299999999998</v>
      </c>
      <c r="F16" s="18">
        <f t="shared" si="0"/>
        <v>0.60930026185626995</v>
      </c>
    </row>
    <row r="17" spans="1:6" s="1" customFormat="1" ht="63" x14ac:dyDescent="0.25">
      <c r="A17" s="7" t="s">
        <v>17</v>
      </c>
      <c r="B17" s="7" t="s">
        <v>18</v>
      </c>
      <c r="C17" s="29">
        <v>1155</v>
      </c>
      <c r="D17" s="29"/>
      <c r="E17" s="15">
        <v>83.209890000000001</v>
      </c>
      <c r="F17" s="18">
        <f t="shared" si="0"/>
        <v>7.2043194805194801</v>
      </c>
    </row>
    <row r="18" spans="1:6" s="1" customFormat="1" ht="126" x14ac:dyDescent="0.25">
      <c r="A18" s="7" t="s">
        <v>19</v>
      </c>
      <c r="B18" s="7" t="s">
        <v>20</v>
      </c>
      <c r="C18" s="29">
        <v>48</v>
      </c>
      <c r="D18" s="29"/>
      <c r="E18" s="15">
        <v>5.1840000000000002</v>
      </c>
      <c r="F18" s="18">
        <f t="shared" si="0"/>
        <v>10.8</v>
      </c>
    </row>
    <row r="19" spans="1:6" s="1" customFormat="1" ht="189" x14ac:dyDescent="0.25">
      <c r="A19" s="7" t="s">
        <v>21</v>
      </c>
      <c r="B19" s="7" t="s">
        <v>22</v>
      </c>
      <c r="C19" s="29">
        <v>5943</v>
      </c>
      <c r="D19" s="29"/>
      <c r="E19" s="15">
        <v>1937.95056</v>
      </c>
      <c r="F19" s="18">
        <f t="shared" si="0"/>
        <v>32.608961130742045</v>
      </c>
    </row>
    <row r="20" spans="1:6" s="1" customFormat="1" ht="78.75" x14ac:dyDescent="0.25">
      <c r="A20" s="7" t="s">
        <v>23</v>
      </c>
      <c r="B20" s="7" t="s">
        <v>24</v>
      </c>
      <c r="C20" s="29">
        <v>11</v>
      </c>
      <c r="D20" s="29"/>
      <c r="E20" s="15">
        <v>0</v>
      </c>
      <c r="F20" s="18">
        <f t="shared" si="0"/>
        <v>0</v>
      </c>
    </row>
    <row r="21" spans="1:6" s="1" customFormat="1" ht="78.75" hidden="1" x14ac:dyDescent="0.25">
      <c r="A21" s="7" t="s">
        <v>25</v>
      </c>
      <c r="B21" s="7" t="s">
        <v>26</v>
      </c>
      <c r="C21" s="29">
        <v>0</v>
      </c>
      <c r="D21" s="29"/>
      <c r="E21" s="15"/>
      <c r="F21" s="18" t="e">
        <f t="shared" si="0"/>
        <v>#DIV/0!</v>
      </c>
    </row>
    <row r="22" spans="1:6" s="1" customFormat="1" ht="63" x14ac:dyDescent="0.25">
      <c r="A22" s="6" t="s">
        <v>27</v>
      </c>
      <c r="B22" s="6" t="s">
        <v>28</v>
      </c>
      <c r="C22" s="38">
        <v>3725.2</v>
      </c>
      <c r="D22" s="38"/>
      <c r="E22" s="14">
        <f>SUM(E23:E25)</f>
        <v>377.30241999999998</v>
      </c>
      <c r="F22" s="18">
        <f t="shared" si="0"/>
        <v>10.128380221196178</v>
      </c>
    </row>
    <row r="23" spans="1:6" s="1" customFormat="1" ht="157.5" x14ac:dyDescent="0.25">
      <c r="A23" s="7" t="s">
        <v>29</v>
      </c>
      <c r="B23" s="7" t="s">
        <v>30</v>
      </c>
      <c r="C23" s="29">
        <v>1602.6</v>
      </c>
      <c r="D23" s="29"/>
      <c r="E23" s="15">
        <v>184.98501999999999</v>
      </c>
      <c r="F23" s="18">
        <f t="shared" si="0"/>
        <v>11.542806689130163</v>
      </c>
    </row>
    <row r="24" spans="1:6" s="1" customFormat="1" ht="189" x14ac:dyDescent="0.25">
      <c r="A24" s="7" t="s">
        <v>31</v>
      </c>
      <c r="B24" s="7" t="s">
        <v>32</v>
      </c>
      <c r="C24" s="29">
        <v>11.7</v>
      </c>
      <c r="D24" s="29"/>
      <c r="E24" s="15">
        <f>973.28/1000</f>
        <v>0.97327999999999992</v>
      </c>
      <c r="F24" s="18">
        <f t="shared" si="0"/>
        <v>8.3186324786324786</v>
      </c>
    </row>
    <row r="25" spans="1:6" s="1" customFormat="1" ht="110.25" x14ac:dyDescent="0.25">
      <c r="A25" s="7" t="s">
        <v>33</v>
      </c>
      <c r="B25" s="7" t="s">
        <v>34</v>
      </c>
      <c r="C25" s="29">
        <v>2110.9</v>
      </c>
      <c r="D25" s="29"/>
      <c r="E25" s="15">
        <f>210.98397-19.63985</f>
        <v>191.34412</v>
      </c>
      <c r="F25" s="18">
        <f t="shared" si="0"/>
        <v>9.0645752996352265</v>
      </c>
    </row>
    <row r="26" spans="1:6" s="1" customFormat="1" ht="15.75" x14ac:dyDescent="0.25">
      <c r="A26" s="6" t="s">
        <v>35</v>
      </c>
      <c r="B26" s="6" t="s">
        <v>36</v>
      </c>
      <c r="C26" s="38">
        <v>35679</v>
      </c>
      <c r="D26" s="38"/>
      <c r="E26" s="14">
        <f>E27+E30+E31</f>
        <v>10063.07337</v>
      </c>
      <c r="F26" s="20">
        <f t="shared" si="0"/>
        <v>28.204471453796355</v>
      </c>
    </row>
    <row r="27" spans="1:6" s="1" customFormat="1" ht="31.5" x14ac:dyDescent="0.25">
      <c r="A27" s="7" t="s">
        <v>37</v>
      </c>
      <c r="B27" s="7" t="s">
        <v>38</v>
      </c>
      <c r="C27" s="29">
        <v>27576</v>
      </c>
      <c r="D27" s="29"/>
      <c r="E27" s="15">
        <f>E28+E29</f>
        <v>7096.5725300000004</v>
      </c>
      <c r="F27" s="18">
        <f t="shared" si="0"/>
        <v>25.73459722222222</v>
      </c>
    </row>
    <row r="28" spans="1:6" s="1" customFormat="1" ht="47.25" x14ac:dyDescent="0.25">
      <c r="A28" s="7" t="s">
        <v>39</v>
      </c>
      <c r="B28" s="7" t="s">
        <v>40</v>
      </c>
      <c r="C28" s="29">
        <v>22660</v>
      </c>
      <c r="D28" s="29"/>
      <c r="E28" s="15">
        <v>1412.537</v>
      </c>
      <c r="F28" s="18">
        <f t="shared" si="0"/>
        <v>6.2336142983230358</v>
      </c>
    </row>
    <row r="29" spans="1:6" s="1" customFormat="1" ht="94.5" x14ac:dyDescent="0.25">
      <c r="A29" s="7" t="s">
        <v>41</v>
      </c>
      <c r="B29" s="7" t="s">
        <v>42</v>
      </c>
      <c r="C29" s="29">
        <v>4916</v>
      </c>
      <c r="D29" s="29"/>
      <c r="E29" s="15">
        <v>5684.0355300000001</v>
      </c>
      <c r="F29" s="18">
        <f t="shared" si="0"/>
        <v>115.6231800244101</v>
      </c>
    </row>
    <row r="30" spans="1:6" s="1" customFormat="1" ht="31.5" x14ac:dyDescent="0.25">
      <c r="A30" s="7" t="s">
        <v>43</v>
      </c>
      <c r="B30" s="7" t="s">
        <v>44</v>
      </c>
      <c r="C30" s="29">
        <v>0</v>
      </c>
      <c r="D30" s="29"/>
      <c r="E30" s="15">
        <v>35.372509999999998</v>
      </c>
      <c r="F30" s="18" t="s">
        <v>186</v>
      </c>
    </row>
    <row r="31" spans="1:6" s="1" customFormat="1" ht="63" x14ac:dyDescent="0.25">
      <c r="A31" s="7" t="s">
        <v>45</v>
      </c>
      <c r="B31" s="7" t="s">
        <v>46</v>
      </c>
      <c r="C31" s="29">
        <v>8103</v>
      </c>
      <c r="D31" s="29"/>
      <c r="E31" s="15">
        <v>2931.12833</v>
      </c>
      <c r="F31" s="18">
        <f t="shared" si="0"/>
        <v>36.173371961002097</v>
      </c>
    </row>
    <row r="32" spans="1:6" s="1" customFormat="1" ht="15.75" x14ac:dyDescent="0.25">
      <c r="A32" s="6" t="s">
        <v>47</v>
      </c>
      <c r="B32" s="6" t="s">
        <v>48</v>
      </c>
      <c r="C32" s="38">
        <v>2798</v>
      </c>
      <c r="D32" s="38"/>
      <c r="E32" s="14">
        <f>E33+E35</f>
        <v>164.13138000000001</v>
      </c>
      <c r="F32" s="18">
        <f t="shared" si="0"/>
        <v>5.8660250178699069</v>
      </c>
    </row>
    <row r="33" spans="1:6" s="1" customFormat="1" ht="15.75" x14ac:dyDescent="0.25">
      <c r="A33" s="7" t="s">
        <v>49</v>
      </c>
      <c r="B33" s="7" t="s">
        <v>50</v>
      </c>
      <c r="C33" s="29">
        <v>1963</v>
      </c>
      <c r="D33" s="29"/>
      <c r="E33" s="15">
        <f>E34</f>
        <v>71.927850000000007</v>
      </c>
      <c r="F33" s="18">
        <f t="shared" si="0"/>
        <v>3.6641798267957206</v>
      </c>
    </row>
    <row r="34" spans="1:6" s="1" customFormat="1" ht="63" x14ac:dyDescent="0.25">
      <c r="A34" s="7" t="s">
        <v>51</v>
      </c>
      <c r="B34" s="7" t="s">
        <v>52</v>
      </c>
      <c r="C34" s="29">
        <v>1963</v>
      </c>
      <c r="D34" s="29"/>
      <c r="E34" s="15">
        <v>71.927850000000007</v>
      </c>
      <c r="F34" s="18">
        <f t="shared" si="0"/>
        <v>3.6641798267957206</v>
      </c>
    </row>
    <row r="35" spans="1:6" s="1" customFormat="1" ht="15.75" x14ac:dyDescent="0.25">
      <c r="A35" s="7" t="s">
        <v>53</v>
      </c>
      <c r="B35" s="7" t="s">
        <v>54</v>
      </c>
      <c r="C35" s="29">
        <v>835</v>
      </c>
      <c r="D35" s="29"/>
      <c r="E35" s="15">
        <f>E36+E37</f>
        <v>92.203530000000001</v>
      </c>
      <c r="F35" s="18">
        <f t="shared" si="0"/>
        <v>11.042338922155688</v>
      </c>
    </row>
    <row r="36" spans="1:6" s="1" customFormat="1" ht="48.75" customHeight="1" x14ac:dyDescent="0.25">
      <c r="A36" s="7" t="s">
        <v>55</v>
      </c>
      <c r="B36" s="7" t="s">
        <v>56</v>
      </c>
      <c r="C36" s="29">
        <v>711</v>
      </c>
      <c r="D36" s="29"/>
      <c r="E36" s="15">
        <v>89.929490000000001</v>
      </c>
      <c r="F36" s="18">
        <f t="shared" si="0"/>
        <v>12.648310829817158</v>
      </c>
    </row>
    <row r="37" spans="1:6" s="1" customFormat="1" ht="63" x14ac:dyDescent="0.25">
      <c r="A37" s="7" t="s">
        <v>57</v>
      </c>
      <c r="B37" s="7" t="s">
        <v>58</v>
      </c>
      <c r="C37" s="29">
        <v>124</v>
      </c>
      <c r="D37" s="29"/>
      <c r="E37" s="15">
        <v>2.2740399999999998</v>
      </c>
      <c r="F37" s="18">
        <f t="shared" si="0"/>
        <v>1.8339032258064516</v>
      </c>
    </row>
    <row r="38" spans="1:6" s="1" customFormat="1" ht="15.75" x14ac:dyDescent="0.25">
      <c r="A38" s="6" t="s">
        <v>59</v>
      </c>
      <c r="B38" s="6" t="s">
        <v>60</v>
      </c>
      <c r="C38" s="38">
        <v>2212</v>
      </c>
      <c r="D38" s="38"/>
      <c r="E38" s="14">
        <f>E39</f>
        <v>467.72536000000002</v>
      </c>
      <c r="F38" s="20">
        <f t="shared" si="0"/>
        <v>21.144907775768537</v>
      </c>
    </row>
    <row r="39" spans="1:6" s="1" customFormat="1" ht="66" customHeight="1" x14ac:dyDescent="0.25">
      <c r="A39" s="7" t="s">
        <v>61</v>
      </c>
      <c r="B39" s="7" t="s">
        <v>62</v>
      </c>
      <c r="C39" s="29">
        <v>2212</v>
      </c>
      <c r="D39" s="29"/>
      <c r="E39" s="15">
        <v>467.72536000000002</v>
      </c>
      <c r="F39" s="18">
        <f t="shared" si="0"/>
        <v>21.144907775768537</v>
      </c>
    </row>
    <row r="40" spans="1:6" s="1" customFormat="1" ht="64.5" customHeight="1" x14ac:dyDescent="0.25">
      <c r="A40" s="6" t="s">
        <v>63</v>
      </c>
      <c r="B40" s="6" t="s">
        <v>64</v>
      </c>
      <c r="C40" s="38">
        <v>45760.2</v>
      </c>
      <c r="D40" s="38"/>
      <c r="E40" s="14">
        <f>E41</f>
        <v>15554.96747</v>
      </c>
      <c r="F40" s="20">
        <f t="shared" si="0"/>
        <v>33.992350273818737</v>
      </c>
    </row>
    <row r="41" spans="1:6" s="1" customFormat="1" ht="135" customHeight="1" x14ac:dyDescent="0.25">
      <c r="A41" s="7" t="s">
        <v>65</v>
      </c>
      <c r="B41" s="7" t="s">
        <v>66</v>
      </c>
      <c r="C41" s="29">
        <v>45760.2</v>
      </c>
      <c r="D41" s="29"/>
      <c r="E41" s="15">
        <f>SUM(E42:E45)</f>
        <v>15554.96747</v>
      </c>
      <c r="F41" s="18">
        <f t="shared" si="0"/>
        <v>33.992350273818737</v>
      </c>
    </row>
    <row r="42" spans="1:6" s="1" customFormat="1" ht="116.25" customHeight="1" x14ac:dyDescent="0.25">
      <c r="A42" s="7" t="s">
        <v>67</v>
      </c>
      <c r="B42" s="7" t="s">
        <v>68</v>
      </c>
      <c r="C42" s="29">
        <v>41600</v>
      </c>
      <c r="D42" s="29"/>
      <c r="E42" s="15">
        <v>14888.28119</v>
      </c>
      <c r="F42" s="18">
        <f t="shared" si="0"/>
        <v>35.789137475961539</v>
      </c>
    </row>
    <row r="43" spans="1:6" s="1" customFormat="1" ht="51.75" customHeight="1" x14ac:dyDescent="0.25">
      <c r="A43" s="7" t="s">
        <v>69</v>
      </c>
      <c r="B43" s="7" t="s">
        <v>70</v>
      </c>
      <c r="C43" s="29">
        <v>4160</v>
      </c>
      <c r="D43" s="29"/>
      <c r="E43" s="15">
        <v>666.68427999999994</v>
      </c>
      <c r="F43" s="18">
        <f t="shared" si="0"/>
        <v>16.026064423076921</v>
      </c>
    </row>
    <row r="44" spans="1:6" s="1" customFormat="1" ht="111.75" hidden="1" customHeight="1" x14ac:dyDescent="0.25">
      <c r="A44" s="7" t="s">
        <v>182</v>
      </c>
      <c r="B44" s="7" t="s">
        <v>183</v>
      </c>
      <c r="C44" s="15"/>
      <c r="D44" s="15">
        <v>0</v>
      </c>
      <c r="E44" s="15">
        <f>2/1000</f>
        <v>2E-3</v>
      </c>
      <c r="F44" s="18" t="e">
        <f t="shared" si="0"/>
        <v>#DIV/0!</v>
      </c>
    </row>
    <row r="45" spans="1:6" s="1" customFormat="1" ht="126" x14ac:dyDescent="0.25">
      <c r="A45" s="7" t="s">
        <v>71</v>
      </c>
      <c r="B45" s="7" t="s">
        <v>72</v>
      </c>
      <c r="C45" s="29">
        <v>0.2</v>
      </c>
      <c r="D45" s="29"/>
      <c r="E45" s="15">
        <v>0</v>
      </c>
      <c r="F45" s="18">
        <f t="shared" si="0"/>
        <v>0</v>
      </c>
    </row>
    <row r="46" spans="1:6" s="1" customFormat="1" ht="31.5" x14ac:dyDescent="0.25">
      <c r="A46" s="6" t="s">
        <v>73</v>
      </c>
      <c r="B46" s="6" t="s">
        <v>74</v>
      </c>
      <c r="C46" s="38">
        <v>1892.5</v>
      </c>
      <c r="D46" s="38"/>
      <c r="E46" s="14">
        <f>SUM(E47:E50)</f>
        <v>195.39455999999998</v>
      </c>
      <c r="F46" s="20">
        <f t="shared" si="0"/>
        <v>10.324679524438572</v>
      </c>
    </row>
    <row r="47" spans="1:6" s="1" customFormat="1" ht="47.25" x14ac:dyDescent="0.25">
      <c r="A47" s="7" t="s">
        <v>75</v>
      </c>
      <c r="B47" s="7" t="s">
        <v>76</v>
      </c>
      <c r="C47" s="29">
        <v>125.7</v>
      </c>
      <c r="D47" s="29"/>
      <c r="E47" s="15">
        <v>45.480919999999998</v>
      </c>
      <c r="F47" s="18">
        <f t="shared" si="0"/>
        <v>36.182116149562447</v>
      </c>
    </row>
    <row r="48" spans="1:6" s="1" customFormat="1" ht="31.5" x14ac:dyDescent="0.25">
      <c r="A48" s="7" t="s">
        <v>77</v>
      </c>
      <c r="B48" s="7" t="s">
        <v>78</v>
      </c>
      <c r="C48" s="29">
        <v>82.7</v>
      </c>
      <c r="D48" s="29"/>
      <c r="E48" s="15">
        <f>72.71/1000</f>
        <v>7.2709999999999997E-2</v>
      </c>
      <c r="F48" s="18">
        <f t="shared" si="0"/>
        <v>8.7920193470374844E-2</v>
      </c>
    </row>
    <row r="49" spans="1:6" s="1" customFormat="1" ht="15.75" x14ac:dyDescent="0.25">
      <c r="A49" s="7" t="s">
        <v>79</v>
      </c>
      <c r="B49" s="7" t="s">
        <v>80</v>
      </c>
      <c r="C49" s="29">
        <v>1642</v>
      </c>
      <c r="D49" s="29"/>
      <c r="E49" s="15">
        <v>149.84092999999999</v>
      </c>
      <c r="F49" s="18">
        <f t="shared" si="0"/>
        <v>9.1255133982947623</v>
      </c>
    </row>
    <row r="50" spans="1:6" s="1" customFormat="1" ht="31.5" x14ac:dyDescent="0.25">
      <c r="A50" s="7" t="s">
        <v>81</v>
      </c>
      <c r="B50" s="7" t="s">
        <v>82</v>
      </c>
      <c r="C50" s="29">
        <v>42.1</v>
      </c>
      <c r="D50" s="29"/>
      <c r="E50" s="15">
        <v>0</v>
      </c>
      <c r="F50" s="18">
        <f t="shared" si="0"/>
        <v>0</v>
      </c>
    </row>
    <row r="51" spans="1:6" s="1" customFormat="1" ht="54.75" customHeight="1" x14ac:dyDescent="0.25">
      <c r="A51" s="6" t="s">
        <v>83</v>
      </c>
      <c r="B51" s="6" t="s">
        <v>84</v>
      </c>
      <c r="C51" s="38">
        <v>559.79999999999995</v>
      </c>
      <c r="D51" s="38"/>
      <c r="E51" s="14">
        <f>E52</f>
        <v>286.31065999999998</v>
      </c>
      <c r="F51" s="20">
        <f t="shared" si="0"/>
        <v>51.14516970346552</v>
      </c>
    </row>
    <row r="52" spans="1:6" s="1" customFormat="1" ht="23.25" customHeight="1" x14ac:dyDescent="0.25">
      <c r="A52" s="7" t="s">
        <v>85</v>
      </c>
      <c r="B52" s="7" t="s">
        <v>86</v>
      </c>
      <c r="C52" s="29">
        <v>559.79999999999995</v>
      </c>
      <c r="D52" s="29"/>
      <c r="E52" s="15">
        <f>E53</f>
        <v>286.31065999999998</v>
      </c>
      <c r="F52" s="18">
        <f t="shared" si="0"/>
        <v>51.14516970346552</v>
      </c>
    </row>
    <row r="53" spans="1:6" s="1" customFormat="1" ht="47.25" x14ac:dyDescent="0.25">
      <c r="A53" s="7" t="s">
        <v>87</v>
      </c>
      <c r="B53" s="7" t="s">
        <v>88</v>
      </c>
      <c r="C53" s="29">
        <v>559.79999999999995</v>
      </c>
      <c r="D53" s="29"/>
      <c r="E53" s="15">
        <v>286.31065999999998</v>
      </c>
      <c r="F53" s="18">
        <f t="shared" si="0"/>
        <v>51.14516970346552</v>
      </c>
    </row>
    <row r="54" spans="1:6" s="1" customFormat="1" ht="15.75" hidden="1" x14ac:dyDescent="0.25">
      <c r="A54" s="7" t="s">
        <v>89</v>
      </c>
      <c r="B54" s="7" t="s">
        <v>90</v>
      </c>
      <c r="C54" s="29">
        <v>0</v>
      </c>
      <c r="D54" s="29"/>
      <c r="E54" s="15"/>
      <c r="F54" s="18" t="e">
        <f t="shared" si="0"/>
        <v>#DIV/0!</v>
      </c>
    </row>
    <row r="55" spans="1:6" s="1" customFormat="1" ht="31.5" hidden="1" x14ac:dyDescent="0.25">
      <c r="A55" s="7" t="s">
        <v>91</v>
      </c>
      <c r="B55" s="7" t="s">
        <v>92</v>
      </c>
      <c r="C55" s="29">
        <v>0</v>
      </c>
      <c r="D55" s="29"/>
      <c r="E55" s="15"/>
      <c r="F55" s="18" t="e">
        <f t="shared" si="0"/>
        <v>#DIV/0!</v>
      </c>
    </row>
    <row r="56" spans="1:6" s="1" customFormat="1" ht="47.25" x14ac:dyDescent="0.25">
      <c r="A56" s="6" t="s">
        <v>93</v>
      </c>
      <c r="B56" s="6" t="s">
        <v>94</v>
      </c>
      <c r="C56" s="38">
        <v>236</v>
      </c>
      <c r="D56" s="38"/>
      <c r="E56" s="14">
        <f>E57+E58</f>
        <v>204.63527000000002</v>
      </c>
      <c r="F56" s="20">
        <f t="shared" si="0"/>
        <v>86.709860169491535</v>
      </c>
    </row>
    <row r="57" spans="1:6" s="1" customFormat="1" ht="129.75" customHeight="1" x14ac:dyDescent="0.25">
      <c r="A57" s="7" t="s">
        <v>95</v>
      </c>
      <c r="B57" s="7" t="s">
        <v>96</v>
      </c>
      <c r="C57" s="29">
        <v>235</v>
      </c>
      <c r="D57" s="29"/>
      <c r="E57" s="15">
        <v>28.548120000000001</v>
      </c>
      <c r="F57" s="18">
        <f t="shared" si="0"/>
        <v>12.148136170212766</v>
      </c>
    </row>
    <row r="58" spans="1:6" s="1" customFormat="1" ht="54.75" customHeight="1" x14ac:dyDescent="0.25">
      <c r="A58" s="7" t="s">
        <v>97</v>
      </c>
      <c r="B58" s="7" t="s">
        <v>98</v>
      </c>
      <c r="C58" s="29">
        <v>1</v>
      </c>
      <c r="D58" s="29"/>
      <c r="E58" s="15">
        <f>E59</f>
        <v>176.08715000000001</v>
      </c>
      <c r="F58" s="18">
        <f t="shared" si="0"/>
        <v>17608.715</v>
      </c>
    </row>
    <row r="59" spans="1:6" s="1" customFormat="1" ht="63" x14ac:dyDescent="0.25">
      <c r="A59" s="7" t="s">
        <v>99</v>
      </c>
      <c r="B59" s="7" t="s">
        <v>100</v>
      </c>
      <c r="C59" s="29">
        <v>1</v>
      </c>
      <c r="D59" s="29"/>
      <c r="E59" s="15">
        <v>176.08715000000001</v>
      </c>
      <c r="F59" s="18">
        <f t="shared" si="0"/>
        <v>17608.715</v>
      </c>
    </row>
    <row r="60" spans="1:6" s="1" customFormat="1" ht="31.5" x14ac:dyDescent="0.25">
      <c r="A60" s="6" t="s">
        <v>101</v>
      </c>
      <c r="B60" s="6" t="s">
        <v>102</v>
      </c>
      <c r="C60" s="38">
        <v>921</v>
      </c>
      <c r="D60" s="38"/>
      <c r="E60" s="14">
        <f>SUM(E61:E69)</f>
        <v>212.72277</v>
      </c>
      <c r="F60" s="20">
        <f t="shared" si="0"/>
        <v>23.096934853420194</v>
      </c>
    </row>
    <row r="61" spans="1:6" s="1" customFormat="1" ht="110.25" x14ac:dyDescent="0.25">
      <c r="A61" s="7" t="s">
        <v>103</v>
      </c>
      <c r="B61" s="7" t="s">
        <v>104</v>
      </c>
      <c r="C61" s="29">
        <v>8.5</v>
      </c>
      <c r="D61" s="29"/>
      <c r="E61" s="15">
        <v>1.28746</v>
      </c>
      <c r="F61" s="18">
        <f t="shared" si="0"/>
        <v>15.146588235294118</v>
      </c>
    </row>
    <row r="62" spans="1:6" s="1" customFormat="1" ht="144.75" customHeight="1" x14ac:dyDescent="0.25">
      <c r="A62" s="7" t="s">
        <v>105</v>
      </c>
      <c r="B62" s="7" t="s">
        <v>106</v>
      </c>
      <c r="C62" s="29">
        <v>2.2999999999999998</v>
      </c>
      <c r="D62" s="29"/>
      <c r="E62" s="15">
        <v>0</v>
      </c>
      <c r="F62" s="18">
        <f t="shared" si="0"/>
        <v>0</v>
      </c>
    </row>
    <row r="63" spans="1:6" s="1" customFormat="1" ht="109.5" customHeight="1" x14ac:dyDescent="0.25">
      <c r="A63" s="7" t="s">
        <v>107</v>
      </c>
      <c r="B63" s="7" t="s">
        <v>108</v>
      </c>
      <c r="C63" s="29">
        <v>0.5</v>
      </c>
      <c r="D63" s="29"/>
      <c r="E63" s="15">
        <v>0</v>
      </c>
      <c r="F63" s="18">
        <f t="shared" si="0"/>
        <v>0</v>
      </c>
    </row>
    <row r="64" spans="1:6" s="1" customFormat="1" ht="78.75" customHeight="1" x14ac:dyDescent="0.25">
      <c r="A64" s="7" t="s">
        <v>185</v>
      </c>
      <c r="B64" s="7" t="s">
        <v>184</v>
      </c>
      <c r="C64" s="18"/>
      <c r="D64" s="18">
        <v>0</v>
      </c>
      <c r="E64" s="15">
        <v>1.5</v>
      </c>
      <c r="F64" s="18" t="s">
        <v>186</v>
      </c>
    </row>
    <row r="65" spans="1:6" s="1" customFormat="1" ht="126" x14ac:dyDescent="0.25">
      <c r="A65" s="7" t="s">
        <v>109</v>
      </c>
      <c r="B65" s="7" t="s">
        <v>110</v>
      </c>
      <c r="C65" s="29">
        <v>2.2999999999999998</v>
      </c>
      <c r="D65" s="29"/>
      <c r="E65" s="15">
        <v>0</v>
      </c>
      <c r="F65" s="18">
        <f t="shared" si="0"/>
        <v>0</v>
      </c>
    </row>
    <row r="66" spans="1:6" s="1" customFormat="1" ht="63" customHeight="1" x14ac:dyDescent="0.25">
      <c r="A66" s="7" t="s">
        <v>111</v>
      </c>
      <c r="B66" s="7" t="s">
        <v>112</v>
      </c>
      <c r="C66" s="29">
        <v>7.5</v>
      </c>
      <c r="D66" s="29"/>
      <c r="E66" s="15">
        <v>0</v>
      </c>
      <c r="F66" s="18">
        <f t="shared" si="0"/>
        <v>0</v>
      </c>
    </row>
    <row r="67" spans="1:6" s="1" customFormat="1" ht="173.25" hidden="1" x14ac:dyDescent="0.25">
      <c r="A67" s="7" t="s">
        <v>113</v>
      </c>
      <c r="B67" s="7" t="s">
        <v>114</v>
      </c>
      <c r="C67" s="29">
        <v>0</v>
      </c>
      <c r="D67" s="29"/>
      <c r="E67" s="15"/>
      <c r="F67" s="18" t="e">
        <f t="shared" si="0"/>
        <v>#DIV/0!</v>
      </c>
    </row>
    <row r="68" spans="1:6" s="1" customFormat="1" ht="72" hidden="1" customHeight="1" x14ac:dyDescent="0.25">
      <c r="A68" s="7" t="s">
        <v>115</v>
      </c>
      <c r="B68" s="7" t="s">
        <v>116</v>
      </c>
      <c r="C68" s="29">
        <v>0</v>
      </c>
      <c r="D68" s="29"/>
      <c r="E68" s="15"/>
      <c r="F68" s="18" t="e">
        <f t="shared" si="0"/>
        <v>#DIV/0!</v>
      </c>
    </row>
    <row r="69" spans="1:6" s="1" customFormat="1" ht="158.25" customHeight="1" x14ac:dyDescent="0.25">
      <c r="A69" s="7" t="s">
        <v>117</v>
      </c>
      <c r="B69" s="7" t="s">
        <v>118</v>
      </c>
      <c r="C69" s="29">
        <v>900</v>
      </c>
      <c r="D69" s="29"/>
      <c r="E69" s="15">
        <v>209.93530999999999</v>
      </c>
      <c r="F69" s="18">
        <f t="shared" si="0"/>
        <v>23.326145555555556</v>
      </c>
    </row>
    <row r="70" spans="1:6" s="1" customFormat="1" ht="21.75" customHeight="1" x14ac:dyDescent="0.25">
      <c r="A70" s="6" t="s">
        <v>119</v>
      </c>
      <c r="B70" s="6" t="s">
        <v>120</v>
      </c>
      <c r="C70" s="38">
        <v>0</v>
      </c>
      <c r="D70" s="38"/>
      <c r="E70" s="14">
        <f>E71</f>
        <v>277.98779000000002</v>
      </c>
      <c r="F70" s="18" t="s">
        <v>186</v>
      </c>
    </row>
    <row r="71" spans="1:6" s="1" customFormat="1" ht="21" customHeight="1" x14ac:dyDescent="0.25">
      <c r="A71" s="7" t="s">
        <v>121</v>
      </c>
      <c r="B71" s="7" t="s">
        <v>122</v>
      </c>
      <c r="C71" s="29">
        <v>0</v>
      </c>
      <c r="D71" s="29"/>
      <c r="E71" s="15">
        <f>E72</f>
        <v>277.98779000000002</v>
      </c>
      <c r="F71" s="18" t="s">
        <v>186</v>
      </c>
    </row>
    <row r="72" spans="1:6" s="1" customFormat="1" ht="35.25" customHeight="1" x14ac:dyDescent="0.25">
      <c r="A72" s="7" t="s">
        <v>123</v>
      </c>
      <c r="B72" s="7" t="s">
        <v>124</v>
      </c>
      <c r="C72" s="29">
        <v>0</v>
      </c>
      <c r="D72" s="29"/>
      <c r="E72" s="15">
        <v>277.98779000000002</v>
      </c>
      <c r="F72" s="18" t="s">
        <v>186</v>
      </c>
    </row>
    <row r="73" spans="1:6" s="1" customFormat="1" ht="24" customHeight="1" x14ac:dyDescent="0.25">
      <c r="A73" s="6" t="s">
        <v>125</v>
      </c>
      <c r="B73" s="6" t="s">
        <v>126</v>
      </c>
      <c r="C73" s="38">
        <f>603605.5+12000</f>
        <v>615605.5</v>
      </c>
      <c r="D73" s="38"/>
      <c r="E73" s="14">
        <f>E74</f>
        <v>137392.35970999999</v>
      </c>
      <c r="F73" s="20">
        <f t="shared" si="0"/>
        <v>22.318247596878194</v>
      </c>
    </row>
    <row r="74" spans="1:6" s="1" customFormat="1" ht="50.25" customHeight="1" x14ac:dyDescent="0.25">
      <c r="A74" s="6" t="s">
        <v>127</v>
      </c>
      <c r="B74" s="6" t="s">
        <v>128</v>
      </c>
      <c r="C74" s="38">
        <f>603605.5+12000</f>
        <v>615605.5</v>
      </c>
      <c r="D74" s="38"/>
      <c r="E74" s="14">
        <f>E75+E78+E86+E90</f>
        <v>137392.35970999999</v>
      </c>
      <c r="F74" s="20">
        <f t="shared" si="0"/>
        <v>22.318247596878194</v>
      </c>
    </row>
    <row r="75" spans="1:6" s="1" customFormat="1" ht="31.5" x14ac:dyDescent="0.25">
      <c r="A75" s="7" t="s">
        <v>129</v>
      </c>
      <c r="B75" s="7" t="s">
        <v>130</v>
      </c>
      <c r="C75" s="29">
        <f>C76+C77</f>
        <v>219465</v>
      </c>
      <c r="D75" s="29"/>
      <c r="E75" s="15">
        <f>SUM(E76:E77)</f>
        <v>63867</v>
      </c>
      <c r="F75" s="18">
        <f t="shared" si="0"/>
        <v>29.101223429704053</v>
      </c>
    </row>
    <row r="76" spans="1:6" s="1" customFormat="1" ht="52.5" customHeight="1" x14ac:dyDescent="0.25">
      <c r="A76" s="7" t="s">
        <v>131</v>
      </c>
      <c r="B76" s="7" t="s">
        <v>132</v>
      </c>
      <c r="C76" s="29">
        <v>207465</v>
      </c>
      <c r="D76" s="29"/>
      <c r="E76" s="15">
        <v>51867</v>
      </c>
      <c r="F76" s="18">
        <f t="shared" si="0"/>
        <v>25.000361506760179</v>
      </c>
    </row>
    <row r="77" spans="1:6" s="1" customFormat="1" ht="52.9" customHeight="1" x14ac:dyDescent="0.25">
      <c r="A77" s="11" t="s">
        <v>176</v>
      </c>
      <c r="B77" s="12" t="s">
        <v>175</v>
      </c>
      <c r="C77" s="29">
        <v>12000</v>
      </c>
      <c r="D77" s="29"/>
      <c r="E77" s="15">
        <v>12000</v>
      </c>
      <c r="F77" s="18">
        <f t="shared" si="0"/>
        <v>100</v>
      </c>
    </row>
    <row r="78" spans="1:6" s="1" customFormat="1" ht="47.25" x14ac:dyDescent="0.25">
      <c r="A78" s="7" t="s">
        <v>133</v>
      </c>
      <c r="B78" s="7" t="s">
        <v>134</v>
      </c>
      <c r="C78" s="29">
        <v>83080.5</v>
      </c>
      <c r="D78" s="29"/>
      <c r="E78" s="15">
        <f>SUM(E79:E85)</f>
        <v>8767.8799799999997</v>
      </c>
      <c r="F78" s="18">
        <f t="shared" si="0"/>
        <v>10.553475219816924</v>
      </c>
    </row>
    <row r="79" spans="1:6" s="1" customFormat="1" ht="150" customHeight="1" x14ac:dyDescent="0.25">
      <c r="A79" s="7" t="s">
        <v>135</v>
      </c>
      <c r="B79" s="7" t="s">
        <v>136</v>
      </c>
      <c r="C79" s="29">
        <v>2162.4</v>
      </c>
      <c r="D79" s="29"/>
      <c r="E79" s="15">
        <v>0</v>
      </c>
      <c r="F79" s="18">
        <f t="shared" ref="F79:F92" si="1">E79/C79*100</f>
        <v>0</v>
      </c>
    </row>
    <row r="80" spans="1:6" s="1" customFormat="1" ht="94.5" hidden="1" x14ac:dyDescent="0.25">
      <c r="A80" s="7" t="s">
        <v>137</v>
      </c>
      <c r="B80" s="7" t="s">
        <v>138</v>
      </c>
      <c r="C80" s="29">
        <v>0</v>
      </c>
      <c r="D80" s="29"/>
      <c r="E80" s="15"/>
      <c r="F80" s="18" t="e">
        <f t="shared" si="1"/>
        <v>#DIV/0!</v>
      </c>
    </row>
    <row r="81" spans="1:6" s="1" customFormat="1" ht="99" customHeight="1" x14ac:dyDescent="0.25">
      <c r="A81" s="7" t="s">
        <v>139</v>
      </c>
      <c r="B81" s="7" t="s">
        <v>140</v>
      </c>
      <c r="C81" s="29">
        <v>5080.6000000000004</v>
      </c>
      <c r="D81" s="29"/>
      <c r="E81" s="15">
        <v>687.15061000000003</v>
      </c>
      <c r="F81" s="18">
        <f t="shared" si="1"/>
        <v>13.524989371334096</v>
      </c>
    </row>
    <row r="82" spans="1:6" s="1" customFormat="1" ht="52.5" hidden="1" customHeight="1" x14ac:dyDescent="0.25">
      <c r="A82" s="7" t="s">
        <v>141</v>
      </c>
      <c r="B82" s="7" t="s">
        <v>142</v>
      </c>
      <c r="C82" s="29">
        <v>0</v>
      </c>
      <c r="D82" s="29"/>
      <c r="E82" s="15"/>
      <c r="F82" s="18" t="e">
        <f t="shared" si="1"/>
        <v>#DIV/0!</v>
      </c>
    </row>
    <row r="83" spans="1:6" s="1" customFormat="1" ht="54" customHeight="1" x14ac:dyDescent="0.25">
      <c r="A83" s="7" t="s">
        <v>143</v>
      </c>
      <c r="B83" s="7" t="s">
        <v>144</v>
      </c>
      <c r="C83" s="29">
        <v>24987.4</v>
      </c>
      <c r="D83" s="29"/>
      <c r="E83" s="15">
        <v>7496.2334000000001</v>
      </c>
      <c r="F83" s="18">
        <f t="shared" si="1"/>
        <v>30.000053627028024</v>
      </c>
    </row>
    <row r="84" spans="1:6" s="1" customFormat="1" ht="47.25" hidden="1" x14ac:dyDescent="0.25">
      <c r="A84" s="7" t="s">
        <v>145</v>
      </c>
      <c r="B84" s="7" t="s">
        <v>146</v>
      </c>
      <c r="C84" s="29">
        <v>0</v>
      </c>
      <c r="D84" s="29"/>
      <c r="E84" s="15"/>
      <c r="F84" s="18" t="e">
        <f t="shared" si="1"/>
        <v>#DIV/0!</v>
      </c>
    </row>
    <row r="85" spans="1:6" s="1" customFormat="1" ht="31.5" x14ac:dyDescent="0.25">
      <c r="A85" s="7" t="s">
        <v>147</v>
      </c>
      <c r="B85" s="7" t="s">
        <v>148</v>
      </c>
      <c r="C85" s="29">
        <v>50850</v>
      </c>
      <c r="D85" s="29"/>
      <c r="E85" s="15">
        <v>584.49597000000006</v>
      </c>
      <c r="F85" s="18">
        <f t="shared" si="1"/>
        <v>1.1494512684365783</v>
      </c>
    </row>
    <row r="86" spans="1:6" s="1" customFormat="1" ht="31.5" x14ac:dyDescent="0.25">
      <c r="A86" s="7" t="s">
        <v>149</v>
      </c>
      <c r="B86" s="7" t="s">
        <v>150</v>
      </c>
      <c r="C86" s="29">
        <v>305239.59999999998</v>
      </c>
      <c r="D86" s="29"/>
      <c r="E86" s="15">
        <f>SUM(E87:E89)</f>
        <v>63718.375489999999</v>
      </c>
      <c r="F86" s="18">
        <f t="shared" si="1"/>
        <v>20.874871900631504</v>
      </c>
    </row>
    <row r="87" spans="1:6" s="1" customFormat="1" ht="51" customHeight="1" x14ac:dyDescent="0.25">
      <c r="A87" s="7" t="s">
        <v>151</v>
      </c>
      <c r="B87" s="7" t="s">
        <v>152</v>
      </c>
      <c r="C87" s="29">
        <v>12050.1</v>
      </c>
      <c r="D87" s="29"/>
      <c r="E87" s="15">
        <v>3259.74883</v>
      </c>
      <c r="F87" s="18">
        <f t="shared" si="1"/>
        <v>27.05163301549365</v>
      </c>
    </row>
    <row r="88" spans="1:6" s="1" customFormat="1" ht="49.5" customHeight="1" x14ac:dyDescent="0.25">
      <c r="A88" s="7" t="s">
        <v>153</v>
      </c>
      <c r="B88" s="7" t="s">
        <v>154</v>
      </c>
      <c r="C88" s="29">
        <v>457.8</v>
      </c>
      <c r="D88" s="29"/>
      <c r="E88" s="15">
        <v>117.98</v>
      </c>
      <c r="F88" s="18">
        <f t="shared" si="1"/>
        <v>25.771079073831366</v>
      </c>
    </row>
    <row r="89" spans="1:6" s="1" customFormat="1" ht="47.25" x14ac:dyDescent="0.25">
      <c r="A89" s="7" t="s">
        <v>155</v>
      </c>
      <c r="B89" s="7" t="s">
        <v>156</v>
      </c>
      <c r="C89" s="29">
        <v>292731.59999999998</v>
      </c>
      <c r="D89" s="29"/>
      <c r="E89" s="15">
        <v>60340.646659999999</v>
      </c>
      <c r="F89" s="18">
        <f t="shared" si="1"/>
        <v>20.612959673639608</v>
      </c>
    </row>
    <row r="90" spans="1:6" s="1" customFormat="1" ht="15.75" x14ac:dyDescent="0.25">
      <c r="A90" s="7" t="s">
        <v>157</v>
      </c>
      <c r="B90" s="7" t="s">
        <v>158</v>
      </c>
      <c r="C90" s="29">
        <v>7820.4</v>
      </c>
      <c r="D90" s="29"/>
      <c r="E90" s="15">
        <f>SUM(E91:E92)</f>
        <v>1039.1042399999999</v>
      </c>
      <c r="F90" s="18">
        <f t="shared" si="1"/>
        <v>13.287098358140248</v>
      </c>
    </row>
    <row r="91" spans="1:6" s="1" customFormat="1" ht="112.5" customHeight="1" x14ac:dyDescent="0.25">
      <c r="A91" s="7" t="s">
        <v>159</v>
      </c>
      <c r="B91" s="7" t="s">
        <v>160</v>
      </c>
      <c r="C91" s="29">
        <v>789.6</v>
      </c>
      <c r="D91" s="29"/>
      <c r="E91" s="15">
        <v>136.51673</v>
      </c>
      <c r="F91" s="18">
        <f t="shared" si="1"/>
        <v>17.289352836879431</v>
      </c>
    </row>
    <row r="92" spans="1:6" s="1" customFormat="1" ht="175.5" customHeight="1" x14ac:dyDescent="0.25">
      <c r="A92" s="7" t="s">
        <v>161</v>
      </c>
      <c r="B92" s="7" t="s">
        <v>162</v>
      </c>
      <c r="C92" s="29">
        <v>7030.8</v>
      </c>
      <c r="D92" s="29"/>
      <c r="E92" s="15">
        <v>902.58750999999995</v>
      </c>
      <c r="F92" s="18">
        <f t="shared" si="1"/>
        <v>12.837621750014222</v>
      </c>
    </row>
    <row r="93" spans="1:6" s="1" customFormat="1" ht="63" hidden="1" x14ac:dyDescent="0.25">
      <c r="A93" s="4" t="s">
        <v>163</v>
      </c>
      <c r="B93" s="4" t="s">
        <v>164</v>
      </c>
      <c r="C93" s="41">
        <v>0</v>
      </c>
      <c r="D93" s="41"/>
      <c r="E93" s="5">
        <v>0</v>
      </c>
      <c r="F93" s="23">
        <v>0</v>
      </c>
    </row>
    <row r="94" spans="1:6" s="1" customFormat="1" ht="110.25" hidden="1" x14ac:dyDescent="0.25">
      <c r="A94" s="4" t="s">
        <v>165</v>
      </c>
      <c r="B94" s="4" t="s">
        <v>166</v>
      </c>
      <c r="C94" s="41">
        <v>0</v>
      </c>
      <c r="D94" s="41"/>
      <c r="E94" s="5">
        <v>0</v>
      </c>
      <c r="F94" s="23">
        <v>0</v>
      </c>
    </row>
    <row r="95" spans="1:6" s="1" customFormat="1" ht="31.5" hidden="1" x14ac:dyDescent="0.25">
      <c r="A95" s="2" t="s">
        <v>167</v>
      </c>
      <c r="B95" s="2" t="s">
        <v>168</v>
      </c>
      <c r="C95" s="42">
        <v>0</v>
      </c>
      <c r="D95" s="42"/>
      <c r="E95" s="3">
        <v>0</v>
      </c>
      <c r="F95" s="24">
        <v>0</v>
      </c>
    </row>
    <row r="96" spans="1:6" s="1" customFormat="1" ht="54" hidden="1" customHeight="1" x14ac:dyDescent="0.25">
      <c r="A96" s="4" t="s">
        <v>169</v>
      </c>
      <c r="B96" s="4" t="s">
        <v>170</v>
      </c>
      <c r="C96" s="41">
        <v>0</v>
      </c>
      <c r="D96" s="41"/>
      <c r="E96" s="5">
        <v>0</v>
      </c>
      <c r="F96" s="23">
        <v>0</v>
      </c>
    </row>
    <row r="97" spans="1:6" s="1" customFormat="1" ht="78.75" customHeight="1" x14ac:dyDescent="0.25">
      <c r="A97" s="6" t="s">
        <v>171</v>
      </c>
      <c r="B97" s="6" t="s">
        <v>172</v>
      </c>
      <c r="C97" s="39">
        <v>0</v>
      </c>
      <c r="D97" s="39"/>
      <c r="E97" s="16">
        <f>E98</f>
        <v>-884.87922000000003</v>
      </c>
      <c r="F97" s="20" t="s">
        <v>186</v>
      </c>
    </row>
    <row r="98" spans="1:6" s="1" customFormat="1" ht="48.75" customHeight="1" x14ac:dyDescent="0.25">
      <c r="A98" s="7" t="s">
        <v>173</v>
      </c>
      <c r="B98" s="7" t="s">
        <v>174</v>
      </c>
      <c r="C98" s="40">
        <v>0</v>
      </c>
      <c r="D98" s="40"/>
      <c r="E98" s="17">
        <v>-884.87922000000003</v>
      </c>
      <c r="F98" s="20" t="s">
        <v>186</v>
      </c>
    </row>
  </sheetData>
  <mergeCells count="98">
    <mergeCell ref="E5:F5"/>
    <mergeCell ref="E4:F4"/>
    <mergeCell ref="C97:D97"/>
    <mergeCell ref="C98:D98"/>
    <mergeCell ref="C91:D91"/>
    <mergeCell ref="C92:D92"/>
    <mergeCell ref="C93:D93"/>
    <mergeCell ref="C94:D94"/>
    <mergeCell ref="C95:D95"/>
    <mergeCell ref="C96:D96"/>
    <mergeCell ref="C90:D90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66:D66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5:D65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9:E10"/>
    <mergeCell ref="F9:F10"/>
    <mergeCell ref="C16:D16"/>
    <mergeCell ref="A1:C3"/>
    <mergeCell ref="A7:F7"/>
    <mergeCell ref="A9:A10"/>
    <mergeCell ref="B9:B10"/>
    <mergeCell ref="C11:D11"/>
    <mergeCell ref="C12:D12"/>
    <mergeCell ref="C13:D13"/>
    <mergeCell ref="C14:D14"/>
    <mergeCell ref="C15:D15"/>
    <mergeCell ref="C9:D10"/>
    <mergeCell ref="E1:F1"/>
    <mergeCell ref="E2:F2"/>
    <mergeCell ref="E3:F3"/>
  </mergeCells>
  <pageMargins left="0.78738889999999995" right="0.19684723000000001" top="0.39369446000000002" bottom="0.39369446000000002" header="0.01" footer="0.5"/>
  <pageSetup paperSize="9" scale="80" fitToHeight="0" orientation="portrait" verticalDpi="300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Report</vt:lpstr>
      <vt:lpstr>__bookmark_1</vt:lpstr>
      <vt:lpstr>__bookmark_2</vt:lpstr>
      <vt:lpstr>Report!Заголовки_для_печати</vt:lpstr>
      <vt:lpstr>Report!Область_печати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MashBur</cp:lastModifiedBy>
  <cp:lastPrinted>2024-04-16T22:09:25Z</cp:lastPrinted>
  <dcterms:created xsi:type="dcterms:W3CDTF">2023-12-23T09:16:08Z</dcterms:created>
  <dcterms:modified xsi:type="dcterms:W3CDTF">2024-04-17T06:38:50Z</dcterms:modified>
</cp:coreProperties>
</file>