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110" windowWidth="15255" windowHeight="7725"/>
  </bookViews>
  <sheets>
    <sheet name="год 2019" sheetId="11" r:id="rId1"/>
  </sheets>
  <definedNames>
    <definedName name="_xlnm.Print_Area" localSheetId="0">'год 2019'!$B$1:$R$306</definedName>
  </definedNames>
  <calcPr calcId="145621"/>
</workbook>
</file>

<file path=xl/calcChain.xml><?xml version="1.0" encoding="utf-8"?>
<calcChain xmlns="http://schemas.openxmlformats.org/spreadsheetml/2006/main">
  <c r="R292" i="11" l="1"/>
  <c r="R274" i="11"/>
  <c r="R258" i="11"/>
  <c r="R247" i="11"/>
  <c r="R72" i="11"/>
  <c r="R66" i="11"/>
  <c r="Q274" i="11"/>
  <c r="P274" i="11"/>
  <c r="O274" i="11"/>
  <c r="N274" i="11"/>
  <c r="L274" i="11"/>
  <c r="K274" i="11"/>
  <c r="J274" i="11"/>
  <c r="I274" i="11"/>
  <c r="G274" i="11"/>
  <c r="F274" i="11"/>
  <c r="E274" i="11"/>
  <c r="D274" i="11"/>
  <c r="Q210" i="11"/>
  <c r="P210" i="11"/>
  <c r="O210" i="11"/>
  <c r="N210" i="11"/>
  <c r="L210" i="11"/>
  <c r="K210" i="11"/>
  <c r="J210" i="11"/>
  <c r="I210" i="11"/>
  <c r="G210" i="11"/>
  <c r="F210" i="11"/>
  <c r="E210" i="11"/>
  <c r="D210" i="11"/>
  <c r="H221" i="11"/>
  <c r="Q203" i="11"/>
  <c r="P203" i="11"/>
  <c r="O203" i="11"/>
  <c r="N203" i="11"/>
  <c r="L203" i="11"/>
  <c r="K203" i="11"/>
  <c r="J203" i="11"/>
  <c r="I203" i="11"/>
  <c r="G203" i="11"/>
  <c r="F203" i="11"/>
  <c r="E203" i="11"/>
  <c r="D203" i="11"/>
  <c r="Q187" i="11"/>
  <c r="P187" i="11"/>
  <c r="O187" i="11"/>
  <c r="N187" i="11"/>
  <c r="L187" i="11"/>
  <c r="K187" i="11"/>
  <c r="J187" i="11"/>
  <c r="I187" i="11"/>
  <c r="G187" i="11"/>
  <c r="F187" i="11"/>
  <c r="E187" i="11"/>
  <c r="D187" i="11"/>
  <c r="Q14" i="11" l="1"/>
  <c r="P14" i="11"/>
  <c r="O14" i="11"/>
  <c r="N14" i="11"/>
  <c r="L14" i="11"/>
  <c r="K14" i="11"/>
  <c r="J14" i="11"/>
  <c r="I14" i="11"/>
  <c r="G14" i="11"/>
  <c r="F14" i="11"/>
  <c r="E14" i="11"/>
  <c r="D14" i="11"/>
  <c r="Q9" i="11"/>
  <c r="Q18" i="11" s="1"/>
  <c r="P9" i="11"/>
  <c r="P18" i="11" s="1"/>
  <c r="O9" i="11"/>
  <c r="O18" i="11" s="1"/>
  <c r="N9" i="11"/>
  <c r="N18" i="11" s="1"/>
  <c r="L9" i="11"/>
  <c r="L18" i="11" s="1"/>
  <c r="K9" i="11"/>
  <c r="K18" i="11" s="1"/>
  <c r="J9" i="11"/>
  <c r="J18" i="11" s="1"/>
  <c r="I9" i="11"/>
  <c r="G9" i="11"/>
  <c r="G18" i="11" s="1"/>
  <c r="F9" i="11"/>
  <c r="F18" i="11" s="1"/>
  <c r="E9" i="11"/>
  <c r="E18" i="11" s="1"/>
  <c r="M17" i="11"/>
  <c r="M16" i="11"/>
  <c r="M15" i="11"/>
  <c r="M13" i="11"/>
  <c r="M12" i="11"/>
  <c r="M11" i="11"/>
  <c r="M10" i="11"/>
  <c r="H17" i="11"/>
  <c r="H16" i="11"/>
  <c r="H15" i="11"/>
  <c r="H13" i="11"/>
  <c r="H12" i="11"/>
  <c r="H11" i="11"/>
  <c r="D9" i="11"/>
  <c r="C17" i="11"/>
  <c r="C16" i="11"/>
  <c r="C15" i="11"/>
  <c r="C13" i="11"/>
  <c r="C12" i="11"/>
  <c r="C11" i="11"/>
  <c r="C14" i="11" l="1"/>
  <c r="C9" i="11"/>
  <c r="H9" i="11"/>
  <c r="M9" i="11"/>
  <c r="I18" i="11"/>
  <c r="M14" i="11"/>
  <c r="D18" i="11"/>
  <c r="H14" i="11"/>
  <c r="L131" i="11" l="1"/>
  <c r="G131" i="11"/>
  <c r="Q133" i="11"/>
  <c r="P133" i="11"/>
  <c r="O133" i="11"/>
  <c r="L133" i="11"/>
  <c r="K133" i="11"/>
  <c r="J133" i="11"/>
  <c r="G133" i="11"/>
  <c r="F133" i="11"/>
  <c r="E133" i="11"/>
  <c r="Q131" i="11"/>
  <c r="Q121" i="11"/>
  <c r="P121" i="11"/>
  <c r="O121" i="11"/>
  <c r="N121" i="11"/>
  <c r="L121" i="11"/>
  <c r="K121" i="11"/>
  <c r="J121" i="11"/>
  <c r="I121" i="11"/>
  <c r="G121" i="11"/>
  <c r="F121" i="11"/>
  <c r="E121" i="11"/>
  <c r="D121" i="11"/>
  <c r="M130" i="11"/>
  <c r="H130" i="11"/>
  <c r="C130" i="11"/>
  <c r="M129" i="11"/>
  <c r="H129" i="11"/>
  <c r="C129" i="11"/>
  <c r="M124" i="11"/>
  <c r="H124" i="11"/>
  <c r="M114" i="11"/>
  <c r="Q110" i="11"/>
  <c r="P110" i="11"/>
  <c r="O110" i="11"/>
  <c r="N110" i="11"/>
  <c r="L110" i="11"/>
  <c r="K110" i="11"/>
  <c r="J110" i="11"/>
  <c r="I110" i="11"/>
  <c r="G110" i="11"/>
  <c r="F110" i="11"/>
  <c r="E110" i="11"/>
  <c r="D110" i="11"/>
  <c r="H109" i="11"/>
  <c r="Q285" i="11" l="1"/>
  <c r="P285" i="11"/>
  <c r="O285" i="11"/>
  <c r="L285" i="11"/>
  <c r="K285" i="11"/>
  <c r="J285" i="11"/>
  <c r="G285" i="11"/>
  <c r="F285" i="11"/>
  <c r="E285" i="11"/>
  <c r="Q280" i="11"/>
  <c r="P280" i="11"/>
  <c r="O280" i="11"/>
  <c r="L280" i="11"/>
  <c r="K280" i="11"/>
  <c r="J280" i="11"/>
  <c r="G280" i="11"/>
  <c r="F280" i="11"/>
  <c r="E280" i="11"/>
  <c r="H281" i="11"/>
  <c r="M227" i="11" l="1"/>
  <c r="M226" i="11"/>
  <c r="M225" i="11"/>
  <c r="H227" i="11"/>
  <c r="H226" i="11"/>
  <c r="H225" i="11"/>
  <c r="C227" i="11"/>
  <c r="C226" i="11"/>
  <c r="C225" i="11"/>
  <c r="M232" i="11" l="1"/>
  <c r="O268" i="11" l="1"/>
  <c r="O247" i="11"/>
  <c r="J247" i="11"/>
  <c r="E247" i="11"/>
  <c r="M257" i="11"/>
  <c r="H257" i="11"/>
  <c r="Q292" i="11" l="1"/>
  <c r="L292" i="11"/>
  <c r="G292" i="11"/>
  <c r="Q296" i="11" l="1"/>
  <c r="P296" i="11"/>
  <c r="O296" i="11"/>
  <c r="N296" i="11"/>
  <c r="L296" i="11"/>
  <c r="K296" i="11"/>
  <c r="J296" i="11"/>
  <c r="I296" i="11"/>
  <c r="G296" i="11"/>
  <c r="F296" i="11"/>
  <c r="E296" i="11"/>
  <c r="D296" i="11"/>
  <c r="M295" i="11"/>
  <c r="H295" i="11"/>
  <c r="C295" i="11"/>
  <c r="Q299" i="11" l="1"/>
  <c r="P299" i="11"/>
  <c r="O299" i="11"/>
  <c r="N299" i="11"/>
  <c r="L299" i="11"/>
  <c r="K299" i="11"/>
  <c r="J299" i="11"/>
  <c r="I299" i="11"/>
  <c r="G299" i="11"/>
  <c r="F299" i="11"/>
  <c r="E299" i="11"/>
  <c r="D299" i="11"/>
  <c r="Q183" i="11" l="1"/>
  <c r="P183" i="11"/>
  <c r="O183" i="11"/>
  <c r="N183" i="11"/>
  <c r="L183" i="11"/>
  <c r="K183" i="11"/>
  <c r="J183" i="11"/>
  <c r="I183" i="11"/>
  <c r="G183" i="11"/>
  <c r="F183" i="11"/>
  <c r="E183" i="11"/>
  <c r="D183" i="11"/>
  <c r="H103" i="11" l="1"/>
  <c r="H99" i="11"/>
  <c r="Q94" i="11"/>
  <c r="P94" i="11"/>
  <c r="O94" i="11"/>
  <c r="L94" i="11"/>
  <c r="K94" i="11"/>
  <c r="J94" i="11"/>
  <c r="G94" i="11"/>
  <c r="F94" i="11"/>
  <c r="E94" i="11"/>
  <c r="Q88" i="11"/>
  <c r="L88" i="11"/>
  <c r="G88" i="11"/>
  <c r="N80" i="11"/>
  <c r="C87" i="11"/>
  <c r="M87" i="11"/>
  <c r="M86" i="11"/>
  <c r="M85" i="11"/>
  <c r="M84" i="11"/>
  <c r="M83" i="11"/>
  <c r="M82" i="11"/>
  <c r="M81" i="11"/>
  <c r="H87" i="11"/>
  <c r="H86" i="11"/>
  <c r="H85" i="11"/>
  <c r="H84" i="11"/>
  <c r="H83" i="11"/>
  <c r="H82" i="11"/>
  <c r="H81" i="11"/>
  <c r="C86" i="11"/>
  <c r="C85" i="11"/>
  <c r="C84" i="11"/>
  <c r="C83" i="11"/>
  <c r="C82" i="11"/>
  <c r="C81" i="11"/>
  <c r="I30" i="11"/>
  <c r="Q72" i="11"/>
  <c r="P72" i="11"/>
  <c r="O72" i="11"/>
  <c r="L72" i="11"/>
  <c r="K72" i="11"/>
  <c r="J72" i="11"/>
  <c r="G72" i="11"/>
  <c r="F72" i="11"/>
  <c r="E72" i="11"/>
  <c r="Q66" i="11"/>
  <c r="P66" i="11"/>
  <c r="O66" i="11"/>
  <c r="L66" i="11"/>
  <c r="K66" i="11"/>
  <c r="J66" i="11"/>
  <c r="G66" i="11"/>
  <c r="F66" i="11"/>
  <c r="E66" i="11"/>
  <c r="M79" i="11"/>
  <c r="H79" i="11"/>
  <c r="C79" i="11"/>
  <c r="M78" i="11"/>
  <c r="H78" i="11"/>
  <c r="C78" i="11"/>
  <c r="M77" i="11"/>
  <c r="H77" i="11"/>
  <c r="C77" i="11"/>
  <c r="M76" i="11"/>
  <c r="C76" i="11"/>
  <c r="M75" i="11"/>
  <c r="C75" i="11"/>
  <c r="M74" i="11"/>
  <c r="C74" i="11"/>
  <c r="C73" i="11"/>
  <c r="N72" i="11"/>
  <c r="I72" i="11"/>
  <c r="D72" i="11"/>
  <c r="M71" i="11"/>
  <c r="H71" i="11"/>
  <c r="C71" i="11"/>
  <c r="M70" i="11"/>
  <c r="H70" i="11"/>
  <c r="C70" i="11"/>
  <c r="M69" i="11"/>
  <c r="H69" i="11"/>
  <c r="C69" i="11"/>
  <c r="M68" i="11"/>
  <c r="H68" i="11"/>
  <c r="C68" i="11"/>
  <c r="M67" i="11"/>
  <c r="H67" i="11"/>
  <c r="C67" i="11"/>
  <c r="N66" i="11"/>
  <c r="I66" i="11"/>
  <c r="H66" i="11" s="1"/>
  <c r="D66" i="11"/>
  <c r="Q65" i="11"/>
  <c r="P65" i="11"/>
  <c r="O65" i="11"/>
  <c r="L65" i="11"/>
  <c r="K65" i="11"/>
  <c r="J65" i="11"/>
  <c r="G65" i="11"/>
  <c r="F65" i="11"/>
  <c r="E65" i="11"/>
  <c r="Q54" i="11"/>
  <c r="L54" i="11"/>
  <c r="G54" i="11"/>
  <c r="M64" i="11"/>
  <c r="H64" i="11"/>
  <c r="C64" i="11"/>
  <c r="M63" i="11"/>
  <c r="H63" i="11"/>
  <c r="C63" i="11"/>
  <c r="M62" i="11"/>
  <c r="H62" i="11"/>
  <c r="C62" i="11"/>
  <c r="M61" i="11"/>
  <c r="H61" i="11"/>
  <c r="C61" i="11"/>
  <c r="M60" i="11"/>
  <c r="H60" i="11"/>
  <c r="C60" i="11"/>
  <c r="M59" i="11"/>
  <c r="H59" i="11"/>
  <c r="C59" i="11"/>
  <c r="M58" i="11"/>
  <c r="H58" i="11"/>
  <c r="C58" i="11"/>
  <c r="M57" i="11"/>
  <c r="H57" i="11"/>
  <c r="C57" i="11"/>
  <c r="M56" i="11"/>
  <c r="C56" i="11"/>
  <c r="M55" i="11"/>
  <c r="H55" i="11"/>
  <c r="C55" i="11"/>
  <c r="P54" i="11"/>
  <c r="O54" i="11"/>
  <c r="N54" i="11"/>
  <c r="K54" i="11"/>
  <c r="J54" i="11"/>
  <c r="I54" i="11"/>
  <c r="F54" i="11"/>
  <c r="E54" i="11"/>
  <c r="D54" i="11"/>
  <c r="L80" i="11"/>
  <c r="G80" i="11"/>
  <c r="L48" i="11"/>
  <c r="G48" i="11"/>
  <c r="F48" i="11"/>
  <c r="L42" i="11"/>
  <c r="G42" i="11"/>
  <c r="L35" i="11"/>
  <c r="G35" i="11"/>
  <c r="L30" i="11"/>
  <c r="G30" i="11"/>
  <c r="G27" i="11"/>
  <c r="Q21" i="11"/>
  <c r="Q20" i="11" s="1"/>
  <c r="L21" i="11"/>
  <c r="G21" i="11"/>
  <c r="L50" i="11"/>
  <c r="G50" i="11"/>
  <c r="L52" i="11"/>
  <c r="G52" i="11"/>
  <c r="Q80" i="11"/>
  <c r="H47" i="11"/>
  <c r="Q104" i="11" l="1"/>
  <c r="M72" i="11"/>
  <c r="H72" i="11"/>
  <c r="C72" i="11"/>
  <c r="M66" i="11"/>
  <c r="C66" i="11"/>
  <c r="I65" i="11"/>
  <c r="H65" i="11" s="1"/>
  <c r="N65" i="11"/>
  <c r="M65" i="11" s="1"/>
  <c r="D65" i="11"/>
  <c r="C65" i="11" s="1"/>
  <c r="M54" i="11"/>
  <c r="H54" i="11"/>
  <c r="C54" i="11"/>
  <c r="L20" i="11"/>
  <c r="L104" i="11" s="1"/>
  <c r="G20" i="11"/>
  <c r="G104" i="11" s="1"/>
  <c r="Q150" i="11"/>
  <c r="P150" i="11"/>
  <c r="O150" i="11"/>
  <c r="N150" i="11"/>
  <c r="L150" i="11"/>
  <c r="K150" i="11"/>
  <c r="J150" i="11"/>
  <c r="I150" i="11"/>
  <c r="G150" i="11"/>
  <c r="F150" i="11"/>
  <c r="E150" i="11"/>
  <c r="D150" i="11"/>
  <c r="Q228" i="11"/>
  <c r="P228" i="11"/>
  <c r="O228" i="11"/>
  <c r="N228" i="11"/>
  <c r="M228" i="11"/>
  <c r="L228" i="11"/>
  <c r="K228" i="11"/>
  <c r="J228" i="11"/>
  <c r="I228" i="11"/>
  <c r="G228" i="11"/>
  <c r="F228" i="11"/>
  <c r="E228" i="11"/>
  <c r="D228" i="11"/>
  <c r="R65" i="11" l="1"/>
  <c r="R54" i="11"/>
  <c r="P304" i="11" l="1"/>
  <c r="O304" i="11"/>
  <c r="N304" i="11"/>
  <c r="K304" i="11"/>
  <c r="J304" i="11"/>
  <c r="I304" i="11"/>
  <c r="F304" i="11"/>
  <c r="E304" i="11"/>
  <c r="D304" i="11"/>
  <c r="M303" i="11"/>
  <c r="C303" i="11"/>
  <c r="M302" i="11"/>
  <c r="C302" i="11"/>
  <c r="M301" i="11"/>
  <c r="H301" i="11"/>
  <c r="C301" i="11"/>
  <c r="M298" i="11"/>
  <c r="H298" i="11"/>
  <c r="C298" i="11"/>
  <c r="M294" i="11"/>
  <c r="M296" i="11" s="1"/>
  <c r="H294" i="11"/>
  <c r="H296" i="11" s="1"/>
  <c r="C294" i="11"/>
  <c r="C296" i="11" s="1"/>
  <c r="P292" i="11"/>
  <c r="O292" i="11"/>
  <c r="N292" i="11"/>
  <c r="K292" i="11"/>
  <c r="J292" i="11"/>
  <c r="I292" i="11"/>
  <c r="F292" i="11"/>
  <c r="E292" i="11"/>
  <c r="D292" i="11"/>
  <c r="M291" i="11"/>
  <c r="H291" i="11"/>
  <c r="C291" i="11"/>
  <c r="M290" i="11"/>
  <c r="H290" i="11"/>
  <c r="C290" i="11"/>
  <c r="P287" i="11"/>
  <c r="O287" i="11"/>
  <c r="K287" i="11"/>
  <c r="J287" i="11"/>
  <c r="F287" i="11"/>
  <c r="E287" i="11"/>
  <c r="M286" i="11"/>
  <c r="H286" i="11"/>
  <c r="C286" i="11"/>
  <c r="N285" i="11"/>
  <c r="M285" i="11" s="1"/>
  <c r="I285" i="11"/>
  <c r="H285" i="11" s="1"/>
  <c r="D285" i="11"/>
  <c r="C285" i="11" s="1"/>
  <c r="M284" i="11"/>
  <c r="H284" i="11"/>
  <c r="C284" i="11"/>
  <c r="M283" i="11"/>
  <c r="H283" i="11"/>
  <c r="C283" i="11"/>
  <c r="M282" i="11"/>
  <c r="H282" i="11"/>
  <c r="C282" i="11"/>
  <c r="M281" i="11"/>
  <c r="C281" i="11"/>
  <c r="N280" i="11"/>
  <c r="M280" i="11" s="1"/>
  <c r="I280" i="11"/>
  <c r="H280" i="11" s="1"/>
  <c r="D280" i="11"/>
  <c r="C280" i="11" s="1"/>
  <c r="M279" i="11"/>
  <c r="H279" i="11"/>
  <c r="C279" i="11"/>
  <c r="M278" i="11"/>
  <c r="H278" i="11"/>
  <c r="C278" i="11"/>
  <c r="M277" i="11"/>
  <c r="H277" i="11"/>
  <c r="C277" i="11"/>
  <c r="N276" i="11"/>
  <c r="I276" i="11"/>
  <c r="H276" i="11" s="1"/>
  <c r="D276" i="11"/>
  <c r="M274" i="11"/>
  <c r="H274" i="11"/>
  <c r="C274" i="11"/>
  <c r="M273" i="11"/>
  <c r="H273" i="11"/>
  <c r="C273" i="11"/>
  <c r="M272" i="11"/>
  <c r="H272" i="11"/>
  <c r="C272" i="11"/>
  <c r="H271" i="11"/>
  <c r="C271" i="11"/>
  <c r="M270" i="11"/>
  <c r="H270" i="11"/>
  <c r="C270" i="11"/>
  <c r="I268" i="11"/>
  <c r="M267" i="11"/>
  <c r="H267" i="11"/>
  <c r="C267" i="11"/>
  <c r="M266" i="11"/>
  <c r="H266" i="11"/>
  <c r="C266" i="11"/>
  <c r="M265" i="11"/>
  <c r="H265" i="11"/>
  <c r="C265" i="11"/>
  <c r="M264" i="11"/>
  <c r="H264" i="11"/>
  <c r="C264" i="11"/>
  <c r="M263" i="11"/>
  <c r="H263" i="11"/>
  <c r="C263" i="11"/>
  <c r="M262" i="11"/>
  <c r="H262" i="11"/>
  <c r="C262" i="11"/>
  <c r="M261" i="11"/>
  <c r="H261" i="11"/>
  <c r="C261" i="11"/>
  <c r="M260" i="11"/>
  <c r="H260" i="11"/>
  <c r="C260" i="11"/>
  <c r="M259" i="11"/>
  <c r="H259" i="11"/>
  <c r="C259" i="11"/>
  <c r="Q258" i="11"/>
  <c r="P258" i="11"/>
  <c r="O258" i="11"/>
  <c r="N258" i="11"/>
  <c r="L258" i="11"/>
  <c r="K258" i="11"/>
  <c r="J258" i="11"/>
  <c r="J268" i="11" s="1"/>
  <c r="I258" i="11"/>
  <c r="G258" i="11"/>
  <c r="F258" i="11"/>
  <c r="E258" i="11"/>
  <c r="D258" i="11"/>
  <c r="C257" i="11"/>
  <c r="M256" i="11"/>
  <c r="H256" i="11"/>
  <c r="C256" i="11"/>
  <c r="M255" i="11"/>
  <c r="H255" i="11"/>
  <c r="C255" i="11"/>
  <c r="M254" i="11"/>
  <c r="H254" i="11"/>
  <c r="C254" i="11"/>
  <c r="M253" i="11"/>
  <c r="C253" i="11"/>
  <c r="M252" i="11"/>
  <c r="C252" i="11"/>
  <c r="M251" i="11"/>
  <c r="H251" i="11"/>
  <c r="C251" i="11"/>
  <c r="M250" i="11"/>
  <c r="H250" i="11"/>
  <c r="C250" i="11"/>
  <c r="M249" i="11"/>
  <c r="H249" i="11"/>
  <c r="C249" i="11"/>
  <c r="Q247" i="11"/>
  <c r="P247" i="11"/>
  <c r="N247" i="11"/>
  <c r="L247" i="11"/>
  <c r="K247" i="11"/>
  <c r="I247" i="11"/>
  <c r="G247" i="11"/>
  <c r="F247" i="11"/>
  <c r="F268" i="11" s="1"/>
  <c r="D247" i="11"/>
  <c r="P245" i="11"/>
  <c r="O245" i="11"/>
  <c r="N245" i="11"/>
  <c r="M245" i="11" s="1"/>
  <c r="K245" i="11"/>
  <c r="J245" i="11"/>
  <c r="I245" i="11"/>
  <c r="H245" i="11" s="1"/>
  <c r="F245" i="11"/>
  <c r="E245" i="11"/>
  <c r="D245" i="11"/>
  <c r="C245" i="11" s="1"/>
  <c r="M244" i="11"/>
  <c r="C244" i="11"/>
  <c r="M239" i="11"/>
  <c r="H239" i="11"/>
  <c r="C239" i="11"/>
  <c r="M238" i="11"/>
  <c r="H238" i="11"/>
  <c r="C238" i="11"/>
  <c r="M237" i="11"/>
  <c r="H237" i="11"/>
  <c r="C237" i="11"/>
  <c r="M236" i="11"/>
  <c r="H236" i="11"/>
  <c r="C236" i="11"/>
  <c r="M235" i="11"/>
  <c r="H235" i="11"/>
  <c r="C235" i="11"/>
  <c r="O234" i="11"/>
  <c r="N234" i="11"/>
  <c r="J234" i="11"/>
  <c r="I234" i="11"/>
  <c r="E234" i="11"/>
  <c r="D234" i="11"/>
  <c r="M233" i="11"/>
  <c r="H233" i="11"/>
  <c r="C233" i="11"/>
  <c r="H232" i="11"/>
  <c r="M231" i="11"/>
  <c r="H231" i="11"/>
  <c r="C231" i="11"/>
  <c r="O230" i="11"/>
  <c r="N230" i="11"/>
  <c r="J230" i="11"/>
  <c r="I230" i="11"/>
  <c r="E230" i="11"/>
  <c r="P240" i="11"/>
  <c r="K240" i="11"/>
  <c r="F240" i="11"/>
  <c r="H228" i="11"/>
  <c r="C228" i="11"/>
  <c r="M222" i="11"/>
  <c r="H222" i="11"/>
  <c r="C222" i="11"/>
  <c r="M221" i="11"/>
  <c r="C221" i="11"/>
  <c r="M220" i="11"/>
  <c r="H220" i="11"/>
  <c r="C220" i="11"/>
  <c r="M219" i="11"/>
  <c r="H219" i="11"/>
  <c r="C219" i="11"/>
  <c r="M218" i="11"/>
  <c r="H218" i="11"/>
  <c r="C218" i="11"/>
  <c r="M217" i="11"/>
  <c r="H217" i="11"/>
  <c r="C217" i="11"/>
  <c r="M216" i="11"/>
  <c r="H216" i="11"/>
  <c r="C216" i="11"/>
  <c r="M215" i="11"/>
  <c r="H215" i="11"/>
  <c r="C215" i="11"/>
  <c r="M214" i="11"/>
  <c r="H214" i="11"/>
  <c r="C214" i="11"/>
  <c r="M213" i="11"/>
  <c r="H213" i="11"/>
  <c r="C213" i="11"/>
  <c r="M212" i="11"/>
  <c r="H212" i="11"/>
  <c r="C212" i="11"/>
  <c r="M211" i="11"/>
  <c r="H211" i="11"/>
  <c r="C211" i="11"/>
  <c r="M210" i="11"/>
  <c r="H210" i="11"/>
  <c r="C210" i="11"/>
  <c r="M209" i="11"/>
  <c r="H209" i="11"/>
  <c r="C209" i="11"/>
  <c r="M208" i="11"/>
  <c r="H208" i="11"/>
  <c r="C208" i="11"/>
  <c r="M207" i="11"/>
  <c r="H207" i="11"/>
  <c r="C207" i="11"/>
  <c r="M206" i="11"/>
  <c r="H206" i="11"/>
  <c r="C206" i="11"/>
  <c r="M205" i="11"/>
  <c r="H205" i="11"/>
  <c r="C205" i="11"/>
  <c r="M204" i="11"/>
  <c r="H204" i="11"/>
  <c r="C204" i="11"/>
  <c r="P223" i="11"/>
  <c r="K223" i="11"/>
  <c r="F223" i="11"/>
  <c r="M202" i="11"/>
  <c r="H202" i="11"/>
  <c r="C202" i="11"/>
  <c r="M201" i="11"/>
  <c r="H201" i="11"/>
  <c r="C201" i="11"/>
  <c r="M200" i="11"/>
  <c r="H200" i="11"/>
  <c r="C200" i="11"/>
  <c r="M199" i="11"/>
  <c r="H199" i="11"/>
  <c r="C199" i="11"/>
  <c r="M198" i="11"/>
  <c r="H198" i="11"/>
  <c r="C198" i="11"/>
  <c r="M197" i="11"/>
  <c r="H197" i="11"/>
  <c r="C197" i="11"/>
  <c r="M196" i="11"/>
  <c r="H196" i="11"/>
  <c r="C196" i="11"/>
  <c r="M195" i="11"/>
  <c r="H195" i="11"/>
  <c r="C195" i="11"/>
  <c r="M194" i="11"/>
  <c r="H194" i="11"/>
  <c r="C194" i="11"/>
  <c r="M193" i="11"/>
  <c r="H193" i="11"/>
  <c r="C193" i="11"/>
  <c r="M192" i="11"/>
  <c r="H192" i="11"/>
  <c r="C192" i="11"/>
  <c r="M191" i="11"/>
  <c r="H191" i="11"/>
  <c r="C191" i="11"/>
  <c r="M190" i="11"/>
  <c r="H190" i="11"/>
  <c r="C190" i="11"/>
  <c r="M189" i="11"/>
  <c r="H189" i="11"/>
  <c r="C189" i="11"/>
  <c r="M188" i="11"/>
  <c r="H188" i="11"/>
  <c r="C188" i="11"/>
  <c r="M183" i="11"/>
  <c r="H183" i="11"/>
  <c r="C183" i="11"/>
  <c r="M182" i="11"/>
  <c r="H182" i="11"/>
  <c r="C182" i="11"/>
  <c r="M181" i="11"/>
  <c r="H181" i="11"/>
  <c r="C181" i="11"/>
  <c r="M180" i="11"/>
  <c r="H180" i="11"/>
  <c r="C180" i="11"/>
  <c r="M179" i="11"/>
  <c r="H179" i="11"/>
  <c r="C179" i="11"/>
  <c r="M178" i="11"/>
  <c r="H178" i="11"/>
  <c r="C178" i="11"/>
  <c r="M177" i="11"/>
  <c r="H177" i="11"/>
  <c r="C177" i="11"/>
  <c r="M176" i="11"/>
  <c r="H176" i="11"/>
  <c r="C176" i="11"/>
  <c r="M175" i="11"/>
  <c r="H175" i="11"/>
  <c r="C175" i="11"/>
  <c r="M174" i="11"/>
  <c r="H174" i="11"/>
  <c r="C174" i="11"/>
  <c r="M173" i="11"/>
  <c r="H173" i="11"/>
  <c r="C173" i="11"/>
  <c r="M172" i="11"/>
  <c r="H172" i="11"/>
  <c r="C172" i="11"/>
  <c r="M171" i="11"/>
  <c r="H171" i="11"/>
  <c r="C171" i="11"/>
  <c r="Q169" i="11"/>
  <c r="P169" i="11"/>
  <c r="O169" i="11"/>
  <c r="N169" i="11"/>
  <c r="L169" i="11"/>
  <c r="K169" i="11"/>
  <c r="J169" i="11"/>
  <c r="J185" i="11" s="1"/>
  <c r="I169" i="11"/>
  <c r="I185" i="11" s="1"/>
  <c r="G169" i="11"/>
  <c r="F169" i="11"/>
  <c r="E169" i="11"/>
  <c r="D169" i="11"/>
  <c r="M167" i="11"/>
  <c r="H167" i="11"/>
  <c r="H150" i="11" s="1"/>
  <c r="C167" i="11"/>
  <c r="C150" i="11" s="1"/>
  <c r="M166" i="11"/>
  <c r="M164" i="11"/>
  <c r="H164" i="11"/>
  <c r="C164" i="11"/>
  <c r="M163" i="11"/>
  <c r="H163" i="11"/>
  <c r="C163" i="11"/>
  <c r="M162" i="11"/>
  <c r="H162" i="11"/>
  <c r="C162" i="11"/>
  <c r="M161" i="11"/>
  <c r="H161" i="11"/>
  <c r="C161" i="11"/>
  <c r="M159" i="11"/>
  <c r="H159" i="11"/>
  <c r="C159" i="11"/>
  <c r="M158" i="11"/>
  <c r="H158" i="11"/>
  <c r="C158" i="11"/>
  <c r="M157" i="11"/>
  <c r="H157" i="11"/>
  <c r="C157" i="11"/>
  <c r="M156" i="11"/>
  <c r="H156" i="11"/>
  <c r="C156" i="11"/>
  <c r="M155" i="11"/>
  <c r="H155" i="11"/>
  <c r="C155" i="11"/>
  <c r="M154" i="11"/>
  <c r="H154" i="11"/>
  <c r="C154" i="11"/>
  <c r="M153" i="11"/>
  <c r="H153" i="11"/>
  <c r="C153" i="11"/>
  <c r="M152" i="11"/>
  <c r="H152" i="11"/>
  <c r="C152" i="11"/>
  <c r="M151" i="11"/>
  <c r="P148" i="11"/>
  <c r="O148" i="11"/>
  <c r="N148" i="11"/>
  <c r="K148" i="11"/>
  <c r="J148" i="11"/>
  <c r="F148" i="11"/>
  <c r="E148" i="11"/>
  <c r="D148" i="11"/>
  <c r="M147" i="11"/>
  <c r="M148" i="11" s="1"/>
  <c r="H147" i="11"/>
  <c r="C147" i="11"/>
  <c r="C148" i="11" s="1"/>
  <c r="P145" i="11"/>
  <c r="O145" i="11"/>
  <c r="N145" i="11"/>
  <c r="K145" i="11"/>
  <c r="J145" i="11"/>
  <c r="I145" i="11"/>
  <c r="F145" i="11"/>
  <c r="E145" i="11"/>
  <c r="D145" i="11"/>
  <c r="M144" i="11"/>
  <c r="H144" i="11"/>
  <c r="C144" i="11"/>
  <c r="H143" i="11"/>
  <c r="C143" i="11"/>
  <c r="M142" i="11"/>
  <c r="C142" i="11"/>
  <c r="P140" i="11"/>
  <c r="O140" i="11"/>
  <c r="N140" i="11"/>
  <c r="M140" i="11" s="1"/>
  <c r="K140" i="11"/>
  <c r="J140" i="11"/>
  <c r="I140" i="11"/>
  <c r="H140" i="11" s="1"/>
  <c r="F140" i="11"/>
  <c r="E140" i="11"/>
  <c r="D140" i="11"/>
  <c r="C140" i="11" s="1"/>
  <c r="M138" i="11"/>
  <c r="H138" i="11"/>
  <c r="C138" i="11"/>
  <c r="H137" i="11"/>
  <c r="M134" i="11"/>
  <c r="H134" i="11"/>
  <c r="C134" i="11"/>
  <c r="N133" i="11"/>
  <c r="M133" i="11" s="1"/>
  <c r="I133" i="11"/>
  <c r="H133" i="11" s="1"/>
  <c r="D133" i="11"/>
  <c r="C133" i="11" s="1"/>
  <c r="M132" i="11"/>
  <c r="H132" i="11"/>
  <c r="C132" i="11"/>
  <c r="P131" i="11"/>
  <c r="O131" i="11"/>
  <c r="N131" i="11"/>
  <c r="K131" i="11"/>
  <c r="J131" i="11"/>
  <c r="I131" i="11"/>
  <c r="F131" i="11"/>
  <c r="E131" i="11"/>
  <c r="D131" i="11"/>
  <c r="M128" i="11"/>
  <c r="H128" i="11"/>
  <c r="C128" i="11"/>
  <c r="M127" i="11"/>
  <c r="H127" i="11"/>
  <c r="C127" i="11"/>
  <c r="M126" i="11"/>
  <c r="H126" i="11"/>
  <c r="C126" i="11"/>
  <c r="M125" i="11"/>
  <c r="H125" i="11"/>
  <c r="C125" i="11"/>
  <c r="C124" i="11"/>
  <c r="M123" i="11"/>
  <c r="H123" i="11"/>
  <c r="C123" i="11"/>
  <c r="M122" i="11"/>
  <c r="H122" i="11"/>
  <c r="C122" i="11"/>
  <c r="M120" i="11"/>
  <c r="H120" i="11"/>
  <c r="C120" i="11"/>
  <c r="M119" i="11"/>
  <c r="H119" i="11"/>
  <c r="C119" i="11"/>
  <c r="M118" i="11"/>
  <c r="H118" i="11"/>
  <c r="C118" i="11"/>
  <c r="M117" i="11"/>
  <c r="H117" i="11"/>
  <c r="C117" i="11"/>
  <c r="M116" i="11"/>
  <c r="H116" i="11"/>
  <c r="C116" i="11"/>
  <c r="M115" i="11"/>
  <c r="H115" i="11"/>
  <c r="C115" i="11"/>
  <c r="H114" i="11"/>
  <c r="C114" i="11"/>
  <c r="M113" i="11"/>
  <c r="H113" i="11"/>
  <c r="C113" i="11"/>
  <c r="M112" i="11"/>
  <c r="H112" i="11"/>
  <c r="C112" i="11"/>
  <c r="M111" i="11"/>
  <c r="H111" i="11"/>
  <c r="C111" i="11"/>
  <c r="M109" i="11"/>
  <c r="C109" i="11"/>
  <c r="M108" i="11"/>
  <c r="H108" i="11"/>
  <c r="C108" i="11"/>
  <c r="M107" i="11"/>
  <c r="H107" i="11"/>
  <c r="C107" i="11"/>
  <c r="P106" i="11"/>
  <c r="O106" i="11"/>
  <c r="N106" i="11"/>
  <c r="K106" i="11"/>
  <c r="J106" i="11"/>
  <c r="I106" i="11"/>
  <c r="F106" i="11"/>
  <c r="E106" i="11"/>
  <c r="D106" i="11"/>
  <c r="M103" i="11"/>
  <c r="C103" i="11"/>
  <c r="M102" i="11"/>
  <c r="H102" i="11"/>
  <c r="C102" i="11"/>
  <c r="M101" i="11"/>
  <c r="H101" i="11"/>
  <c r="C101" i="11"/>
  <c r="M100" i="11"/>
  <c r="H100" i="11"/>
  <c r="C100" i="11"/>
  <c r="M99" i="11"/>
  <c r="C99" i="11"/>
  <c r="H98" i="11"/>
  <c r="C98" i="11"/>
  <c r="M97" i="11"/>
  <c r="H97" i="11"/>
  <c r="C97" i="11"/>
  <c r="M96" i="11"/>
  <c r="H96" i="11"/>
  <c r="C96" i="11"/>
  <c r="M95" i="11"/>
  <c r="H95" i="11"/>
  <c r="C95" i="11"/>
  <c r="N94" i="11"/>
  <c r="I94" i="11"/>
  <c r="H94" i="11" s="1"/>
  <c r="D94" i="11"/>
  <c r="M93" i="11"/>
  <c r="H93" i="11"/>
  <c r="C93" i="11"/>
  <c r="M92" i="11"/>
  <c r="H92" i="11"/>
  <c r="C92" i="11"/>
  <c r="M91" i="11"/>
  <c r="H91" i="11"/>
  <c r="C91" i="11"/>
  <c r="M90" i="11"/>
  <c r="H90" i="11"/>
  <c r="C90" i="11"/>
  <c r="M89" i="11"/>
  <c r="H89" i="11"/>
  <c r="C89" i="11"/>
  <c r="P88" i="11"/>
  <c r="O88" i="11"/>
  <c r="N88" i="11"/>
  <c r="K88" i="11"/>
  <c r="J88" i="11"/>
  <c r="I88" i="11"/>
  <c r="F88" i="11"/>
  <c r="E88" i="11"/>
  <c r="D88" i="11"/>
  <c r="P80" i="11"/>
  <c r="O80" i="11"/>
  <c r="K80" i="11"/>
  <c r="J80" i="11"/>
  <c r="I80" i="11"/>
  <c r="F80" i="11"/>
  <c r="E80" i="11"/>
  <c r="D80" i="11"/>
  <c r="M53" i="11"/>
  <c r="H53" i="11"/>
  <c r="C53" i="11"/>
  <c r="P52" i="11"/>
  <c r="O52" i="11"/>
  <c r="N52" i="11"/>
  <c r="K52" i="11"/>
  <c r="J52" i="11"/>
  <c r="I52" i="11"/>
  <c r="F52" i="11"/>
  <c r="E52" i="11"/>
  <c r="D52" i="11"/>
  <c r="M51" i="11"/>
  <c r="H51" i="11"/>
  <c r="C51" i="11"/>
  <c r="P50" i="11"/>
  <c r="O50" i="11"/>
  <c r="N50" i="11"/>
  <c r="K50" i="11"/>
  <c r="J50" i="11"/>
  <c r="I50" i="11"/>
  <c r="F50" i="11"/>
  <c r="E50" i="11"/>
  <c r="D50" i="11"/>
  <c r="M49" i="11"/>
  <c r="H49" i="11"/>
  <c r="H48" i="11" s="1"/>
  <c r="C49" i="11"/>
  <c r="P48" i="11"/>
  <c r="O48" i="11"/>
  <c r="N48" i="11"/>
  <c r="M48" i="11" s="1"/>
  <c r="K48" i="11"/>
  <c r="J48" i="11"/>
  <c r="I48" i="11"/>
  <c r="E48" i="11"/>
  <c r="D48" i="11"/>
  <c r="C48" i="11" s="1"/>
  <c r="M47" i="11"/>
  <c r="C47" i="11"/>
  <c r="M46" i="11"/>
  <c r="H46" i="11"/>
  <c r="C46" i="11"/>
  <c r="M45" i="11"/>
  <c r="H45" i="11"/>
  <c r="C45" i="11"/>
  <c r="M44" i="11"/>
  <c r="H44" i="11"/>
  <c r="C44" i="11"/>
  <c r="M43" i="11"/>
  <c r="H43" i="11"/>
  <c r="C43" i="11"/>
  <c r="P42" i="11"/>
  <c r="O42" i="11"/>
  <c r="N42" i="11"/>
  <c r="K42" i="11"/>
  <c r="J42" i="11"/>
  <c r="I42" i="11"/>
  <c r="F42" i="11"/>
  <c r="E42" i="11"/>
  <c r="D42" i="11"/>
  <c r="M41" i="11"/>
  <c r="H41" i="11"/>
  <c r="C41" i="11"/>
  <c r="M40" i="11"/>
  <c r="H40" i="11"/>
  <c r="C40" i="11"/>
  <c r="M39" i="11"/>
  <c r="H39" i="11"/>
  <c r="C39" i="11"/>
  <c r="M38" i="11"/>
  <c r="H38" i="11"/>
  <c r="C38" i="11"/>
  <c r="M37" i="11"/>
  <c r="H37" i="11"/>
  <c r="C37" i="11"/>
  <c r="M36" i="11"/>
  <c r="H36" i="11"/>
  <c r="C36" i="11"/>
  <c r="P35" i="11"/>
  <c r="O35" i="11"/>
  <c r="N35" i="11"/>
  <c r="K35" i="11"/>
  <c r="J35" i="11"/>
  <c r="I35" i="11"/>
  <c r="F35" i="11"/>
  <c r="E35" i="11"/>
  <c r="D35" i="11"/>
  <c r="M34" i="11"/>
  <c r="H34" i="11"/>
  <c r="C34" i="11"/>
  <c r="M33" i="11"/>
  <c r="H33" i="11"/>
  <c r="C33" i="11"/>
  <c r="M32" i="11"/>
  <c r="H32" i="11"/>
  <c r="C32" i="11"/>
  <c r="M31" i="11"/>
  <c r="H31" i="11"/>
  <c r="H30" i="11" s="1"/>
  <c r="C31" i="11"/>
  <c r="P30" i="11"/>
  <c r="O30" i="11"/>
  <c r="N30" i="11"/>
  <c r="M30" i="11" s="1"/>
  <c r="K30" i="11"/>
  <c r="J30" i="11"/>
  <c r="F30" i="11"/>
  <c r="E30" i="11"/>
  <c r="D30" i="11"/>
  <c r="C30" i="11" s="1"/>
  <c r="C29" i="11"/>
  <c r="M28" i="11"/>
  <c r="H28" i="11"/>
  <c r="P27" i="11"/>
  <c r="O27" i="11"/>
  <c r="N27" i="11"/>
  <c r="M27" i="11" s="1"/>
  <c r="K27" i="11"/>
  <c r="J27" i="11"/>
  <c r="I27" i="11"/>
  <c r="F27" i="11"/>
  <c r="E27" i="11"/>
  <c r="D27" i="11"/>
  <c r="C27" i="11" s="1"/>
  <c r="P21" i="11"/>
  <c r="O21" i="11"/>
  <c r="N21" i="11"/>
  <c r="K21" i="11"/>
  <c r="J21" i="11"/>
  <c r="I21" i="11"/>
  <c r="F21" i="11"/>
  <c r="E21" i="11"/>
  <c r="D21" i="11"/>
  <c r="Q268" i="11" l="1"/>
  <c r="Q305" i="11" s="1"/>
  <c r="K268" i="11"/>
  <c r="P268" i="11"/>
  <c r="R296" i="11"/>
  <c r="L268" i="11"/>
  <c r="R140" i="11"/>
  <c r="R148" i="11"/>
  <c r="J240" i="11"/>
  <c r="R245" i="11"/>
  <c r="N268" i="11"/>
  <c r="F135" i="11"/>
  <c r="N287" i="11"/>
  <c r="M287" i="11" s="1"/>
  <c r="N240" i="11"/>
  <c r="D268" i="11"/>
  <c r="M234" i="11"/>
  <c r="M145" i="11"/>
  <c r="J135" i="11"/>
  <c r="C234" i="11"/>
  <c r="J20" i="11"/>
  <c r="J104" i="11" s="1"/>
  <c r="M150" i="11"/>
  <c r="R150" i="11" s="1"/>
  <c r="O20" i="11"/>
  <c r="O104" i="11" s="1"/>
  <c r="C121" i="11"/>
  <c r="C145" i="11"/>
  <c r="C169" i="11"/>
  <c r="C106" i="11"/>
  <c r="F20" i="11"/>
  <c r="F104" i="11" s="1"/>
  <c r="C42" i="11"/>
  <c r="M42" i="11"/>
  <c r="H88" i="11"/>
  <c r="M88" i="11"/>
  <c r="C94" i="11"/>
  <c r="M94" i="11"/>
  <c r="K135" i="11"/>
  <c r="P20" i="11"/>
  <c r="P104" i="11" s="1"/>
  <c r="D135" i="11"/>
  <c r="I135" i="11"/>
  <c r="N135" i="11"/>
  <c r="I223" i="11"/>
  <c r="O240" i="11"/>
  <c r="H234" i="11"/>
  <c r="R234" i="11"/>
  <c r="D287" i="11"/>
  <c r="C287" i="11" s="1"/>
  <c r="M276" i="11"/>
  <c r="K185" i="11"/>
  <c r="R210" i="11"/>
  <c r="H27" i="11"/>
  <c r="K20" i="11"/>
  <c r="K104" i="11" s="1"/>
  <c r="K305" i="11" s="1"/>
  <c r="H42" i="11"/>
  <c r="C88" i="11"/>
  <c r="E185" i="11"/>
  <c r="H169" i="11"/>
  <c r="R30" i="11"/>
  <c r="H106" i="11"/>
  <c r="C110" i="11"/>
  <c r="M110" i="11"/>
  <c r="M121" i="11"/>
  <c r="C131" i="11"/>
  <c r="H131" i="11"/>
  <c r="E20" i="11"/>
  <c r="E104" i="11" s="1"/>
  <c r="C35" i="11"/>
  <c r="H35" i="11"/>
  <c r="M35" i="11"/>
  <c r="C50" i="11"/>
  <c r="H50" i="11"/>
  <c r="M50" i="11"/>
  <c r="C52" i="11"/>
  <c r="H52" i="11"/>
  <c r="M52" i="11"/>
  <c r="C80" i="11"/>
  <c r="H80" i="11"/>
  <c r="M80" i="11"/>
  <c r="E135" i="11"/>
  <c r="M106" i="11"/>
  <c r="H121" i="11"/>
  <c r="H145" i="11"/>
  <c r="F185" i="11"/>
  <c r="N185" i="11"/>
  <c r="M185" i="11" s="1"/>
  <c r="E240" i="11"/>
  <c r="M230" i="11"/>
  <c r="C247" i="11"/>
  <c r="H247" i="11"/>
  <c r="C276" i="11"/>
  <c r="I287" i="11"/>
  <c r="H287" i="11" s="1"/>
  <c r="C292" i="11"/>
  <c r="H292" i="11"/>
  <c r="M292" i="11"/>
  <c r="C299" i="11"/>
  <c r="H299" i="11"/>
  <c r="C304" i="11"/>
  <c r="H304" i="11"/>
  <c r="M304" i="11"/>
  <c r="R48" i="11"/>
  <c r="H185" i="11"/>
  <c r="D185" i="11"/>
  <c r="M169" i="11"/>
  <c r="H230" i="11"/>
  <c r="I240" i="11"/>
  <c r="H240" i="11" s="1"/>
  <c r="M247" i="11"/>
  <c r="H110" i="11"/>
  <c r="C258" i="11"/>
  <c r="H258" i="11"/>
  <c r="M258" i="11"/>
  <c r="E268" i="11"/>
  <c r="M299" i="11"/>
  <c r="C187" i="11"/>
  <c r="D223" i="11"/>
  <c r="O135" i="11"/>
  <c r="M21" i="11"/>
  <c r="N20" i="11"/>
  <c r="N104" i="11" s="1"/>
  <c r="M104" i="11" s="1"/>
  <c r="R27" i="11"/>
  <c r="P135" i="11"/>
  <c r="P185" i="11"/>
  <c r="M187" i="11"/>
  <c r="N223" i="11"/>
  <c r="O223" i="11"/>
  <c r="M203" i="11"/>
  <c r="R228" i="11"/>
  <c r="C232" i="11"/>
  <c r="D230" i="11"/>
  <c r="R230" i="11" s="1"/>
  <c r="C21" i="11"/>
  <c r="D20" i="11"/>
  <c r="D104" i="11" s="1"/>
  <c r="R183" i="11"/>
  <c r="E223" i="11"/>
  <c r="C203" i="11"/>
  <c r="M240" i="11"/>
  <c r="M18" i="11"/>
  <c r="H21" i="11"/>
  <c r="I20" i="11"/>
  <c r="I104" i="11" s="1"/>
  <c r="M131" i="11"/>
  <c r="R133" i="11"/>
  <c r="O185" i="11"/>
  <c r="J223" i="11"/>
  <c r="H203" i="11"/>
  <c r="G268" i="11"/>
  <c r="G305" i="11" s="1"/>
  <c r="H187" i="11"/>
  <c r="N305" i="11" l="1"/>
  <c r="M268" i="11"/>
  <c r="F305" i="11"/>
  <c r="E305" i="11"/>
  <c r="P305" i="11"/>
  <c r="J305" i="11"/>
  <c r="H268" i="11"/>
  <c r="L305" i="11"/>
  <c r="O305" i="11"/>
  <c r="I305" i="11"/>
  <c r="H104" i="11"/>
  <c r="R299" i="11"/>
  <c r="R131" i="11"/>
  <c r="R304" i="11"/>
  <c r="C104" i="11"/>
  <c r="R287" i="11"/>
  <c r="C268" i="11"/>
  <c r="R268" i="11" s="1"/>
  <c r="R94" i="11"/>
  <c r="R169" i="11"/>
  <c r="C185" i="11"/>
  <c r="R185" i="11" s="1"/>
  <c r="C135" i="11"/>
  <c r="R121" i="11"/>
  <c r="R106" i="11"/>
  <c r="R145" i="11"/>
  <c r="R88" i="11"/>
  <c r="R52" i="11"/>
  <c r="R80" i="11"/>
  <c r="R50" i="11"/>
  <c r="R42" i="11"/>
  <c r="R35" i="11"/>
  <c r="H20" i="11"/>
  <c r="H223" i="11"/>
  <c r="H135" i="11"/>
  <c r="C18" i="11"/>
  <c r="R18" i="11" s="1"/>
  <c r="H18" i="11"/>
  <c r="R203" i="11"/>
  <c r="M135" i="11"/>
  <c r="R135" i="11" s="1"/>
  <c r="R110" i="11"/>
  <c r="C223" i="11"/>
  <c r="M223" i="11"/>
  <c r="R187" i="11"/>
  <c r="M20" i="11"/>
  <c r="C20" i="11"/>
  <c r="C230" i="11"/>
  <c r="D240" i="11"/>
  <c r="D305" i="11" s="1"/>
  <c r="C305" i="11" s="1"/>
  <c r="R21" i="11"/>
  <c r="M305" i="11" l="1"/>
  <c r="H305" i="11"/>
  <c r="R223" i="11"/>
  <c r="R20" i="11"/>
  <c r="C240" i="11"/>
  <c r="R240" i="11"/>
  <c r="R104" i="11" l="1"/>
  <c r="R305" i="11" l="1"/>
</calcChain>
</file>

<file path=xl/sharedStrings.xml><?xml version="1.0" encoding="utf-8"?>
<sst xmlns="http://schemas.openxmlformats.org/spreadsheetml/2006/main" count="442" uniqueCount="323">
  <si>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</si>
  <si>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</si>
  <si>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</si>
  <si>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</si>
  <si>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</si>
  <si>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</si>
  <si>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</si>
  <si>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</si>
  <si>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</si>
  <si>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</si>
  <si>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</si>
  <si>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</si>
  <si>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</si>
  <si>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</si>
  <si>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</si>
  <si>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</si>
  <si>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</si>
  <si>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</si>
  <si>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</si>
  <si>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</si>
  <si>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</si>
  <si>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</si>
  <si>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</si>
  <si>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</si>
  <si>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</si>
  <si>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</si>
  <si>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</si>
  <si>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</si>
  <si>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</si>
  <si>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</si>
  <si>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</si>
  <si>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</si>
  <si>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</si>
  <si>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</si>
  <si>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</si>
  <si>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</si>
  <si>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</si>
  <si>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</si>
  <si>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</si>
  <si>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</si>
  <si>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</si>
  <si>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</si>
  <si>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</si>
  <si>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</si>
  <si>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</si>
  <si>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</si>
  <si>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</si>
  <si>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</si>
  <si>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</si>
  <si>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</si>
  <si>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</si>
  <si>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</si>
  <si>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</si>
  <si>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</si>
  <si>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</si>
  <si>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</si>
  <si>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</si>
  <si>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</si>
  <si>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</si>
  <si>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</si>
  <si>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</si>
  <si>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</si>
  <si>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</si>
  <si>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</si>
  <si>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</si>
  <si>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</si>
  <si>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</si>
  <si>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</si>
  <si>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</si>
  <si>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</si>
  <si>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</si>
  <si>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</si>
  <si>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</si>
  <si>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</si>
  <si>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</si>
  <si>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</si>
  <si>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</si>
  <si>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</si>
  <si>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</si>
  <si>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</si>
  <si>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</si>
  <si>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</si>
  <si>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</si>
  <si>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</si>
  <si>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</si>
  <si>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</si>
  <si>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</si>
  <si>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</si>
  <si>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</si>
  <si>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</si>
  <si>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</si>
  <si>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</si>
  <si>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</si>
  <si>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</si>
  <si>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</si>
  <si>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</si>
  <si>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</si>
  <si>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</si>
  <si>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</si>
  <si>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</si>
  <si>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</si>
  <si>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 xml:space="preserve"> Приобретение мячей (футбольных, волейбольных, баскетбольных)</t>
  </si>
  <si>
    <t>Приобретение коньков</t>
  </si>
  <si>
    <t>Приобретение информационного табло на мини-футбольное поле и комплексную спортивную площадку (2 шт.)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</si>
  <si>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</si>
  <si>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</si>
  <si>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</si>
  <si>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</si>
  <si>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</si>
  <si>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Ремонт и замена окон шахматного клуба «Серебряная ладья»</t>
  </si>
  <si>
    <t>Утепление и обшивка стен здания спорткомплекса «Металлург»</t>
  </si>
  <si>
    <t xml:space="preserve">Монтаж навесного покрытия  зрительских трибун и скамейки запасных игроков  </t>
  </si>
  <si>
    <t>2.2.</t>
  </si>
  <si>
    <t>2.3.</t>
  </si>
  <si>
    <t>2.4.</t>
  </si>
  <si>
    <t>2.5.</t>
  </si>
  <si>
    <t>2.6.</t>
  </si>
  <si>
    <t>2.7.</t>
  </si>
  <si>
    <t>2.8.</t>
  </si>
  <si>
    <t>Оплата контейнера при выезде за пределы Магаданской области</t>
  </si>
  <si>
    <t>Приобретение видеокамеры и спутникового телефона, доски тактической, медицинбола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</si>
  <si>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</si>
  <si>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</si>
  <si>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</si>
  <si>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</si>
  <si>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</si>
  <si>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</si>
  <si>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</si>
  <si>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оснащение учреждений</t>
  </si>
  <si>
    <t>субсидия на проведение ремонта имущества</t>
  </si>
  <si>
    <t>субсидия  на оплату контейнера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</si>
  <si>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</si>
  <si>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</si>
  <si>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</si>
  <si>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</si>
  <si>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</si>
  <si>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 xml:space="preserve">4.Подпрограмма "Оздоровление детей и подростков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</si>
  <si>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</si>
  <si>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>Приобретение костюмов и кинопродукции ЦД и НТ Омсукчан</t>
  </si>
  <si>
    <t>Творческие поездки ЦД и НТ п. Омсукчан</t>
  </si>
  <si>
    <t>Проведение мероприятий городского округа и участие в областных национальных праздниках ЦД и НТ п. Омсукчан</t>
  </si>
  <si>
    <t>Оплата контейнера при выезде за пределы Магаданской области ЦД и НТ п. Омсукчан</t>
  </si>
  <si>
    <t xml:space="preserve">Приобретение оборудования ЦБС </t>
  </si>
  <si>
    <t>Приобретение оборудования ДОД ДШИ п. Омсукчан</t>
  </si>
  <si>
    <t>Проведение внутренних ремонтных работ ДОД ДМШ п. Дукат</t>
  </si>
  <si>
    <t>Культурно-массовые мероприятия и областного уровня ДОД ДМШ п. Дукат</t>
  </si>
  <si>
    <t>Оплата контейнера ДОД ДМШ п. Дукат</t>
  </si>
  <si>
    <t xml:space="preserve">Итого по программам 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</si>
  <si>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</si>
  <si>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</si>
  <si>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</si>
  <si>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</si>
  <si>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Содержание автомобильных дорог в том числе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</si>
  <si>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</si>
  <si>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</si>
  <si>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</si>
  <si>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</si>
  <si>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</si>
  <si>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</si>
  <si>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</si>
  <si>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Затраты на выполнение муниципальной услуги по общеобразовательному образованию </t>
  </si>
  <si>
    <t>5. Подпрограмма "Развитие дополнительного образования в Омсукчанском городском округе"</t>
  </si>
  <si>
    <t>Организация отдыха и оздоровления детей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</si>
  <si>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</si>
  <si>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</si>
  <si>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</si>
  <si>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</si>
  <si>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>Обеспечение участия населения в охране общественного порядка и профилактике правонарушений</t>
  </si>
  <si>
    <t xml:space="preserve">Затраты на функционирование казенного учреждения </t>
  </si>
  <si>
    <t>Затраты на оказание муниципальной услуги п. Дукат</t>
  </si>
  <si>
    <t>Подпрограмма "Физкультурно-спортивные мероприятия окружного и областного уровней на 2015-2020 годы"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</si>
  <si>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</si>
  <si>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Мероприятия по безопасности дорожного движения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</si>
  <si>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</si>
  <si>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</si>
  <si>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</si>
  <si>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</si>
  <si>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</si>
  <si>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</si>
  <si>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</si>
  <si>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</si>
  <si>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</si>
  <si>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</si>
  <si>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</si>
  <si>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Проведение спортивных мероприятий для граждан пенсионного возраста</t>
  </si>
  <si>
    <t>п. Омсукчан</t>
  </si>
  <si>
    <t>п. Дукат</t>
  </si>
  <si>
    <t>Озеленение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</si>
  <si>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</si>
  <si>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</si>
  <si>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</si>
  <si>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</si>
  <si>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</si>
  <si>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</si>
  <si>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</si>
  <si>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</si>
  <si>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</si>
  <si>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</si>
  <si>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вб</t>
  </si>
  <si>
    <t>Единовременная денежная выплата участникам ВОВ, проживающих на территории Омсукчанского округа, по 7000 руб. каждому.</t>
  </si>
  <si>
    <t>Приобретение оборудования ЦД и НТ Омсукчан</t>
  </si>
  <si>
    <t xml:space="preserve">Приобретение оборудования ДК п. Дукат </t>
  </si>
  <si>
    <t>Приобретение костюмов и кинопродукции ДК Дукат</t>
  </si>
  <si>
    <t>Проведение ремонта учреждений культурно-досугового типа ДК п. Дукат</t>
  </si>
  <si>
    <t>Ремонтные работы ЦД и НТ п. Омсукчан</t>
  </si>
  <si>
    <t>Ремонтные работы ДК п. Дукат</t>
  </si>
  <si>
    <t>Творческие поездки ДК п. Дукат</t>
  </si>
  <si>
    <t>Проведение мероприятий городского округа и участие в областных национальных праздниках ДК п. Дукат</t>
  </si>
  <si>
    <t xml:space="preserve">Оплата контейнера при выезде за пределы Магаданской области п. Дукат </t>
  </si>
  <si>
    <t xml:space="preserve">Приобретение оборудования библиотека п. Дукат </t>
  </si>
  <si>
    <t>Пополнение библиотечных фондов ЦБС</t>
  </si>
  <si>
    <t>Приобретение оборудования ДОД ДМШ п. Дукат</t>
  </si>
  <si>
    <t>Проведение внутренних ремонтных работ ДОД ДШИ п. Омсукчан</t>
  </si>
  <si>
    <t>Культурно-массовые мероприятия и областного уровня ДОД ДШИ п. Омсукчан</t>
  </si>
  <si>
    <t>Оплата контейнера ДОД ДШИ п. Омсукчан</t>
  </si>
  <si>
    <t>Подпрограмма "Обеспечение комфортными условиями проживания населения Омсукчанского городского округа на 2016-2020 годы"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</si>
  <si>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</si>
  <si>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</si>
  <si>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</si>
  <si>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"Санитарное содержание территорий поселений Омсукчанского городского округа на 2016-2020 годы"</t>
  </si>
  <si>
    <t>Санация территории от безнадзорных животных</t>
  </si>
  <si>
    <t>Проведение культурно-досуговых мроприятий для граждан пожилого возраста</t>
  </si>
  <si>
    <t>Мероприятия по организации сбора, вывоза несанкционориванных свалок</t>
  </si>
  <si>
    <t>Приобретение и установка ограждений площадок под баки для сбора ТБО  (прило-жение №1 к перечню меро-приятий)</t>
  </si>
  <si>
    <t>Обеспечение новогодними подарками детей- инвалидов</t>
  </si>
  <si>
    <t>Организационные и пропагандистские мероприятия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</si>
  <si>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</si>
  <si>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Мероприятия по формированию толерантности и патриотизма среди населения Омсукчанского городского округа</t>
  </si>
  <si>
    <t>Приобретение и возложение цветов в День Победы в Великой Отечественной войне, в День солидарности в борьбе с терроризмом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</si>
  <si>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</si>
  <si>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</si>
  <si>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возмещение транспортных расходов по доставке хлеба в п.Дукат от производителей п. Омсукчан</t>
  </si>
  <si>
    <t>организация и проведение гастрономического фестиваля "Колымское братство"</t>
  </si>
  <si>
    <t>Выплата стипендии главы городского округа</t>
  </si>
  <si>
    <t>субсидии на проведение ремонта недвижимого имущества</t>
  </si>
  <si>
    <t>Инвентаризация земельных участков в пределах кадастровых кварталов населенных пунктов Омсукчанского городского округа</t>
  </si>
  <si>
    <t>Проведение комплексных кадастровых работ в инвентаризированных кадастровых кварталах населенных пунктов Омсукчанского городского округа</t>
  </si>
  <si>
    <t>Размещение рекламно-информационных материалов и банеров</t>
  </si>
  <si>
    <t>Нанесение разметки на дорожное полотно по ул. Ленина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</si>
  <si>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</si>
  <si>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Субсидия на оплату контейнера</t>
  </si>
  <si>
    <t>Проведение технического осмотра и наладки систем пожарной сигнализации</t>
  </si>
  <si>
    <t>Приобретение, монтаж, проведение технического осмотра и наладки систем видеонаблюдения</t>
  </si>
  <si>
    <t>Обслуживание охранной сигнализации и тревожной кнопки</t>
  </si>
  <si>
    <t>3.Реализация мероприятий по пропаганде здорового 
образа жизни среди молодежи</t>
  </si>
  <si>
    <t>Приобретение приставок для цифрового телевидения  для незащищенных слоях населения</t>
  </si>
  <si>
    <t>Субсидии муниципальным учре-ждениям дошкольного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</si>
  <si>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</si>
  <si>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на питание детей под опекой</t>
  </si>
  <si>
    <t xml:space="preserve">Субсидии на проведените физкультурно-спортивных мероприятий </t>
  </si>
  <si>
    <t>проведение ремонта иного недвижимого имущества</t>
  </si>
  <si>
    <t>Субсидии на оплату ппроезда к месту отдыха и обратно</t>
  </si>
  <si>
    <t>Обеспечение функционирования казенного учреждения культурно-досугового типа</t>
  </si>
  <si>
    <t>Уплата налогов и сборов</t>
  </si>
  <si>
    <t xml:space="preserve">2.  Муниципальная программа "Проведение социальной политики в Омсукчанском городском округе на 2015-2020 годы" </t>
  </si>
  <si>
    <t>3.Муниципальная программа "Развитие системы образования в Омсукчанском городском округе на 2015-2020 годы"</t>
  </si>
  <si>
    <t>4. Муниципальная программа "Развитие малого и среднего предпринимательства  в Омсукчанском городском округе на 2018-2020 годы"</t>
  </si>
  <si>
    <t>5. Муниципальная программа "Развитие муниципальной службы муниципального образования  " Омсукчанский городской округ на 2018-2020 годы"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</si>
  <si>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2015-2020 годах"</t>
  </si>
  <si>
    <t xml:space="preserve">7. Муниципальная программа "Развитие физической культуры и спорта в  Омсукчанском городском округе на 2015-2020 годы" </t>
  </si>
  <si>
    <t>8. Муниципальная программа "Развитие культуры в Омсукчанском городском округе на 2015-2020 годы"</t>
  </si>
  <si>
    <t>9.Муниципальная программа "Энергосбережение и повышение энергоэффективности  в Омсукчанском городском округе" на 2018-2020 годы</t>
  </si>
  <si>
    <t>Модернизация освещения на основе энергосберегающих ламп</t>
  </si>
  <si>
    <t xml:space="preserve">Ремонт помещений бюджетных учреждений (утепление оконных и входных дверных блоков, уста-новка доводчиков, замена окон-ных рам на стеклопакеты)  </t>
  </si>
  <si>
    <t>Вывод из оборота оборудова-ния низкого класса энергоэф-фективности</t>
  </si>
  <si>
    <t>11. Муниципальная программа "Развитие торговли на территории Омсукчанского городского округа на 2016-2020 годы"</t>
  </si>
  <si>
    <t>Проведение мероприятий для детей и моло-дёжи с использованием видеоматериалов по теме: «Профилактика экстремизма».</t>
  </si>
  <si>
    <t>Обустройство дворовой территории (1/3 дворовая территория)</t>
  </si>
  <si>
    <t>Обустройство общественной территории (2/3 общественная территория)</t>
  </si>
  <si>
    <t>Профилактика злоупотребления наркотическими средствами. Ком-плексная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</si>
  <si>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Профилактика правонарушений в общественных местах и на улицах</t>
  </si>
  <si>
    <t>Популяризация здорового образа жизни, профилактика табакокурения и алкоголизма</t>
  </si>
  <si>
    <t>12. Муниципальная программа "Комплексное развитие коммунальной инфраструктуры муниципального образования "Омсукчанский городской округ"на 2019-2023 годы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</si>
  <si>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на 2019-2021 годы»</t>
  </si>
  <si>
    <t>13. Муниципальная программа "Формирование доступной среды в Омсукчанском городском округе"на 2017-2020 годы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</si>
  <si>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2019-2021 годы</t>
  </si>
  <si>
    <t xml:space="preserve">Проведение технического обслуживания АПК МЧС </t>
  </si>
  <si>
    <t>Подпрограмма " Улучшение демографической ситуации в Омсукчанском городском округе"</t>
  </si>
  <si>
    <t>Представление целевых субсидий на проведение ремонта недвижимого имущества</t>
  </si>
  <si>
    <t>Предоставление целевых субсидий на оснащение учреждений</t>
  </si>
  <si>
    <t>Предоставление целевых субсидий на проведение ремонта недвижемого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</si>
  <si>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</si>
  <si>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</si>
  <si>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целевых субсидий на оплату к месту проведения отдыха  и обратно</t>
  </si>
  <si>
    <t>Предоставление целевых субсидий на выплату степендии учащимся</t>
  </si>
  <si>
    <t>субсидии на оснащение</t>
  </si>
  <si>
    <t>Целевые субсидии муниципальным учрежденям на оплату контейнера</t>
  </si>
  <si>
    <t>Целевые субсидии муниципальным учреждениям на выполнение меропрриятий по организации питания</t>
  </si>
  <si>
    <t xml:space="preserve">Субсидии на выполнение мероприятий по организации питания </t>
  </si>
  <si>
    <t xml:space="preserve">Субсидии на выплату стипендии учащимся </t>
  </si>
  <si>
    <t>Питание детей из многодетных семей</t>
  </si>
  <si>
    <t>Субсидии на проведение ремонта имущества</t>
  </si>
  <si>
    <t>Субсидии на оплату к месту отдыха и обратно</t>
  </si>
  <si>
    <t>Субсидия на питание детей  учащихся ОВЗ</t>
  </si>
  <si>
    <t>4.</t>
  </si>
  <si>
    <t>Ремонт жилых помещений для нуждающихся семей коренных мало-численных народов Севера</t>
  </si>
  <si>
    <t>Мероприятия по антитеррористической защищенности муниципальных учреждений Омсукчанского городского округа</t>
  </si>
  <si>
    <t>14. Муниципальная программа "Профилактика экстремизма и терроризма на территории Омсукчанского городского округа"на 2017-2021 годы</t>
  </si>
  <si>
    <t>3.</t>
  </si>
  <si>
    <t>Культурно массовые мероприятия</t>
  </si>
  <si>
    <t>1.7.</t>
  </si>
  <si>
    <t xml:space="preserve"> 1. Муниципальная программа "Развитие транспортной инфраструктуры  Омсукчанского городского округа на 2018-2022 годы" </t>
  </si>
  <si>
    <t>10.Муниципальная программа "Благоустройство территории Омсукчанского городского округа на 2016 - 2020 годы"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</si>
  <si>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годы"</t>
  </si>
  <si>
    <t>16. Муниципальная программа  "Проведение комплексных кадастровых работ на территории Омсукчанского городского округа на 2017-2020 годы"</t>
  </si>
  <si>
    <t>Выполнение муниципального задания в сфере организации физкультурно-спортивных мероприятий</t>
  </si>
  <si>
    <t>Проведение физкультурно-спортивных мероприятий</t>
  </si>
  <si>
    <t>Ежемесячная выплата в размере 1150 руб. неработающим пенсионерам старше 60 лет, имеющим звание «Ветеран труда Омсукчанского района».</t>
  </si>
  <si>
    <t>Материальная помощь малоимущим семьям (среднедушевой доход ниже прожиточного минимума):</t>
  </si>
  <si>
    <t>Организация и проведение "День Рождества Пресвятой Богородицы"</t>
  </si>
  <si>
    <t>в том числе модернизация нестандартного котлоагрегата КВ-4 № 7 на квартальной котельной п. Омсукчан</t>
  </si>
  <si>
    <t>Приобретение и использование компьютерной справочно-правовой системы  по законодательству России «Консультант Плюс»</t>
  </si>
  <si>
    <t xml:space="preserve">Субсидия на оплату проезда в отпуск и обратно </t>
  </si>
  <si>
    <t xml:space="preserve">Субсидия на оплату северных надбавок  вновь прибывшим. </t>
  </si>
  <si>
    <t>Субсидия на оснащение</t>
  </si>
  <si>
    <t>Приобретение и установка дорожных зна, диагностика дорог, монтаж "лежачего полицейского"</t>
  </si>
  <si>
    <t>Обеспечение деятельности подведомственных учреждений культуры</t>
  </si>
  <si>
    <t>Развитие библиотечного дела</t>
  </si>
  <si>
    <t>Поощрение лучших учеников учреждений дополнительного образования детей</t>
  </si>
  <si>
    <t>Культурно-массовые мероприятия в учреждениях дополнительного образвоания детей</t>
  </si>
  <si>
    <t>Адаптация муниципальных учреждений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</si>
  <si>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Участие лиц с ОВЗ в творческих мероприятиях за пределами Магаданской области</t>
  </si>
  <si>
    <t xml:space="preserve">       за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</si>
</sst>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6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16" fontId="4" fillId="0" borderId="6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2" fontId="4" fillId="4" borderId="8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0" fillId="0" borderId="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0" fontId="12" fillId="4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6" fontId="0" fillId="0" borderId="0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justify" vertical="top" wrapText="1"/>
    </xf>
    <xf numFmtId="0" fontId="12" fillId="0" borderId="8" xfId="0" applyFont="1" applyFill="1" applyBorder="1" applyAlignment="1">
      <alignment horizontal="left" vertical="center"/>
    </xf>
    <xf numFmtId="0" fontId="11" fillId="0" borderId="5" xfId="0" applyFont="1" applyFill="1" applyBorder="1"/>
    <xf numFmtId="0" fontId="1" fillId="0" borderId="6" xfId="0" applyFont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9" xfId="0" applyBorder="1"/>
    <xf numFmtId="0" fontId="0" fillId="0" borderId="14" xfId="0" applyBorder="1"/>
    <xf numFmtId="0" fontId="1" fillId="0" borderId="0" xfId="0" applyFont="1" applyBorder="1" applyAlignment="1">
      <alignment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2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4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1" fillId="0" borderId="5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2" xfId="0" applyBorder="1"/>
    <xf numFmtId="0" fontId="0" fillId="3" borderId="33" xfId="0" applyFill="1" applyBorder="1"/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3" borderId="33" xfId="0" applyFont="1" applyFill="1" applyBorder="1"/>
    <xf numFmtId="0" fontId="13" fillId="0" borderId="21" xfId="0" applyFont="1" applyBorder="1"/>
    <xf numFmtId="0" fontId="13" fillId="0" borderId="32" xfId="0" applyFont="1" applyBorder="1"/>
    <xf numFmtId="0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2" fontId="6" fillId="3" borderId="39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2" fontId="4" fillId="3" borderId="39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24" xfId="0" applyBorder="1"/>
    <xf numFmtId="0" fontId="8" fillId="3" borderId="3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justify" vertical="top" wrapText="1"/>
    </xf>
    <xf numFmtId="164" fontId="1" fillId="0" borderId="20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justify" vertical="top"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center"/>
    </xf>
    <xf numFmtId="0" fontId="4" fillId="4" borderId="20" xfId="0" applyFont="1" applyFill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4" fillId="4" borderId="23" xfId="0" applyFont="1" applyFill="1" applyBorder="1" applyAlignment="1">
      <alignment horizontal="justify" vertical="top" wrapText="1"/>
    </xf>
    <xf numFmtId="0" fontId="1" fillId="7" borderId="23" xfId="0" applyFont="1" applyFill="1" applyBorder="1" applyAlignment="1">
      <alignment horizontal="justify" vertical="top" wrapText="1"/>
    </xf>
    <xf numFmtId="164" fontId="8" fillId="3" borderId="36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9" xfId="0" applyFont="1" applyBorder="1"/>
    <xf numFmtId="0" fontId="2" fillId="0" borderId="22" xfId="0" applyFont="1" applyBorder="1"/>
    <xf numFmtId="0" fontId="12" fillId="4" borderId="21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8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18" fillId="7" borderId="20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6" fillId="3" borderId="34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4" borderId="24" xfId="0" applyFont="1" applyFill="1" applyBorder="1" applyAlignment="1">
      <alignment horizontal="left" wrapText="1"/>
    </xf>
    <xf numFmtId="0" fontId="4" fillId="4" borderId="16" xfId="0" applyFont="1" applyFill="1" applyBorder="1" applyAlignment="1">
      <alignment horizontal="center" vertical="center" wrapText="1"/>
    </xf>
    <xf numFmtId="2" fontId="4" fillId="4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/>
    </xf>
    <xf numFmtId="0" fontId="4" fillId="2" borderId="64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2" fontId="1" fillId="2" borderId="5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4" fillId="4" borderId="67" xfId="0" applyNumberFormat="1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" fontId="1" fillId="4" borderId="67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7" borderId="67" xfId="0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2" fontId="12" fillId="3" borderId="4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2" fontId="6" fillId="3" borderId="69" xfId="0" applyNumberFormat="1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wrapText="1"/>
    </xf>
    <xf numFmtId="2" fontId="12" fillId="3" borderId="69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16" fontId="2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4" borderId="20" xfId="0" applyFont="1" applyFill="1" applyBorder="1" applyAlignment="1">
      <alignment wrapText="1"/>
    </xf>
    <xf numFmtId="0" fontId="12" fillId="4" borderId="8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2" fillId="0" borderId="13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2" fontId="12" fillId="3" borderId="39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0" fontId="4" fillId="0" borderId="7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3" borderId="33" xfId="0" applyFont="1" applyFill="1" applyBorder="1" applyAlignment="1">
      <alignment horizontal="center" wrapText="1"/>
    </xf>
    <xf numFmtId="0" fontId="12" fillId="3" borderId="34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69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4" borderId="5" xfId="0" applyFont="1" applyFill="1" applyBorder="1"/>
    <xf numFmtId="164" fontId="4" fillId="4" borderId="20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4" fontId="12" fillId="3" borderId="35" xfId="0" applyNumberFormat="1" applyFont="1" applyFill="1" applyBorder="1" applyAlignment="1">
      <alignment horizontal="center" vertical="center" wrapText="1"/>
    </xf>
    <xf numFmtId="2" fontId="12" fillId="3" borderId="34" xfId="0" applyNumberFormat="1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31" xfId="0" applyFont="1" applyBorder="1" applyAlignment="1">
      <alignment horizontal="center" vertical="center"/>
    </xf>
    <xf numFmtId="164" fontId="2" fillId="3" borderId="69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6" fillId="7" borderId="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 wrapText="1"/>
    </xf>
    <xf numFmtId="0" fontId="12" fillId="8" borderId="2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 wrapText="1"/>
    </xf>
    <xf numFmtId="0" fontId="6" fillId="7" borderId="49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0" fillId="0" borderId="0" xfId="0" applyFill="1"/>
    <xf numFmtId="0" fontId="0" fillId="3" borderId="37" xfId="0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16" fontId="1" fillId="7" borderId="10" xfId="0" applyNumberFormat="1" applyFont="1" applyFill="1" applyBorder="1" applyAlignment="1">
      <alignment horizontal="center"/>
    </xf>
    <xf numFmtId="0" fontId="1" fillId="7" borderId="25" xfId="0" applyFont="1" applyFill="1" applyBorder="1" applyAlignment="1">
      <alignment wrapText="1"/>
    </xf>
    <xf numFmtId="0" fontId="4" fillId="7" borderId="25" xfId="0" applyFont="1" applyFill="1" applyBorder="1" applyAlignment="1">
      <alignment wrapText="1"/>
    </xf>
    <xf numFmtId="0" fontId="1" fillId="7" borderId="1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 wrapText="1"/>
    </xf>
    <xf numFmtId="164" fontId="12" fillId="3" borderId="68" xfId="0" applyNumberFormat="1" applyFont="1" applyFill="1" applyBorder="1" applyAlignment="1">
      <alignment horizontal="center" vertical="center"/>
    </xf>
    <xf numFmtId="164" fontId="12" fillId="3" borderId="45" xfId="0" applyNumberFormat="1" applyFont="1" applyFill="1" applyBorder="1" applyAlignment="1">
      <alignment horizontal="center" vertical="center"/>
    </xf>
    <xf numFmtId="164" fontId="2" fillId="3" borderId="68" xfId="0" applyNumberFormat="1" applyFont="1" applyFill="1" applyBorder="1" applyAlignment="1">
      <alignment horizontal="center" vertical="center"/>
    </xf>
    <xf numFmtId="164" fontId="2" fillId="3" borderId="47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4" fillId="3" borderId="46" xfId="0" applyFont="1" applyFill="1" applyBorder="1" applyAlignment="1">
      <alignment horizontal="center" vertical="top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vertical="center"/>
    </xf>
    <xf numFmtId="2" fontId="4" fillId="4" borderId="21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4" fillId="4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7" borderId="14" xfId="0" applyNumberFormat="1" applyFont="1" applyFill="1" applyBorder="1" applyAlignment="1">
      <alignment horizontal="center" vertical="center" wrapText="1"/>
    </xf>
    <xf numFmtId="2" fontId="1" fillId="7" borderId="9" xfId="0" applyNumberFormat="1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" fillId="7" borderId="30" xfId="0" applyNumberFormat="1" applyFont="1" applyFill="1" applyBorder="1" applyAlignment="1">
      <alignment horizontal="center" vertical="center" wrapText="1"/>
    </xf>
    <xf numFmtId="2" fontId="0" fillId="7" borderId="49" xfId="0" applyNumberForma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top" wrapText="1"/>
    </xf>
    <xf numFmtId="2" fontId="4" fillId="4" borderId="15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0" fillId="7" borderId="0" xfId="0" applyFill="1"/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 wrapText="1"/>
    </xf>
    <xf numFmtId="0" fontId="19" fillId="0" borderId="0" xfId="0" applyFont="1" applyFill="1"/>
    <xf numFmtId="0" fontId="4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46" xfId="0" applyFont="1" applyBorder="1" applyAlignment="1">
      <alignment horizontal="center" wrapText="1"/>
    </xf>
    <xf numFmtId="0" fontId="8" fillId="3" borderId="64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wrapText="1"/>
    </xf>
    <xf numFmtId="0" fontId="6" fillId="3" borderId="4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34" xfId="0" applyNumberFormat="1" applyFont="1" applyFill="1" applyBorder="1" applyAlignment="1">
      <alignment horizontal="center" vertical="center" wrapText="1"/>
    </xf>
    <xf numFmtId="2" fontId="6" fillId="3" borderId="37" xfId="0" applyNumberFormat="1" applyFont="1" applyFill="1" applyBorder="1" applyAlignment="1">
      <alignment horizontal="center" vertical="center" wrapText="1"/>
    </xf>
    <xf numFmtId="2" fontId="6" fillId="3" borderId="36" xfId="0" applyNumberFormat="1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2" fontId="12" fillId="3" borderId="39" xfId="0" applyNumberFormat="1" applyFont="1" applyFill="1" applyBorder="1" applyAlignment="1">
      <alignment horizont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18" fillId="7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164" fontId="7" fillId="0" borderId="44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64" fontId="7" fillId="0" borderId="5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justify" vertical="top" wrapText="1"/>
    </xf>
    <xf numFmtId="16" fontId="1" fillId="0" borderId="5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65" fontId="12" fillId="3" borderId="68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6" fillId="4" borderId="24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7" borderId="14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1" fontId="12" fillId="8" borderId="8" xfId="0" applyNumberFormat="1" applyFon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1" fontId="6" fillId="3" borderId="3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4" fillId="3" borderId="4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3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32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20" fillId="9" borderId="61" xfId="0" applyFont="1" applyFill="1" applyBorder="1" applyAlignment="1">
      <alignment horizontal="center" wrapText="1"/>
    </xf>
    <xf numFmtId="0" fontId="20" fillId="9" borderId="42" xfId="0" applyFont="1" applyFill="1" applyBorder="1" applyAlignment="1">
      <alignment horizontal="center" wrapText="1"/>
    </xf>
    <xf numFmtId="0" fontId="20" fillId="9" borderId="62" xfId="0" applyFont="1" applyFill="1" applyBorder="1" applyAlignment="1">
      <alignment horizontal="center" wrapText="1"/>
    </xf>
    <xf numFmtId="0" fontId="20" fillId="9" borderId="5" xfId="0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/>
    </xf>
    <xf numFmtId="0" fontId="20" fillId="9" borderId="4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0" fillId="9" borderId="61" xfId="0" applyFont="1" applyFill="1" applyBorder="1" applyAlignment="1">
      <alignment horizontal="center" vertical="center" wrapText="1"/>
    </xf>
    <xf numFmtId="0" fontId="20" fillId="9" borderId="62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1" fillId="9" borderId="41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 vertical="center" wrapText="1"/>
    </xf>
    <xf numFmtId="2" fontId="20" fillId="9" borderId="6" xfId="0" applyNumberFormat="1" applyFont="1" applyFill="1" applyBorder="1" applyAlignment="1">
      <alignment horizontal="center"/>
    </xf>
    <xf numFmtId="2" fontId="22" fillId="9" borderId="7" xfId="0" applyNumberFormat="1" applyFont="1" applyFill="1" applyBorder="1" applyAlignment="1">
      <alignment horizontal="center"/>
    </xf>
    <xf numFmtId="2" fontId="22" fillId="9" borderId="8" xfId="0" applyNumberFormat="1" applyFont="1" applyFill="1" applyBorder="1" applyAlignment="1">
      <alignment horizontal="center"/>
    </xf>
    <xf numFmtId="2" fontId="20" fillId="9" borderId="6" xfId="0" applyNumberFormat="1" applyFont="1" applyFill="1" applyBorder="1" applyAlignment="1">
      <alignment horizontal="center" wrapText="1"/>
    </xf>
    <xf numFmtId="2" fontId="22" fillId="9" borderId="7" xfId="0" applyNumberFormat="1" applyFont="1" applyFill="1" applyBorder="1" applyAlignment="1">
      <alignment horizontal="center" wrapText="1"/>
    </xf>
    <xf numFmtId="2" fontId="22" fillId="9" borderId="8" xfId="0" applyNumberFormat="1" applyFont="1" applyFill="1" applyBorder="1" applyAlignment="1">
      <alignment horizontal="center" wrapText="1"/>
    </xf>
    <xf numFmtId="0" fontId="20" fillId="9" borderId="61" xfId="0" applyFont="1" applyFill="1" applyBorder="1" applyAlignment="1">
      <alignment horizontal="center"/>
    </xf>
    <xf numFmtId="0" fontId="20" fillId="9" borderId="42" xfId="0" applyFont="1" applyFill="1" applyBorder="1" applyAlignment="1">
      <alignment horizontal="center"/>
    </xf>
    <xf numFmtId="0" fontId="20" fillId="9" borderId="6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307"/>
  <sheetViews>
    <sheetView tabSelected="1" view="pageBreakPreview" zoomScaleNormal="80" zoomScaleSheetLayoutView="100" workbookViewId="0">
      <pane ySplit="7" topLeftCell="A90" activePane="bottomLeft" state="frozen"/>
      <selection pane="bottomLeft" activeCell="S2" sqref="S2:X307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8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8" customWidth="1"/>
    <col min="13" max="13" width="12" bestFit="1" customWidth="1"/>
    <col min="14" max="14" width="12.5703125" customWidth="1"/>
    <col min="15" max="15" width="9.42578125" bestFit="1" customWidth="1"/>
    <col min="16" max="16" width="10.85546875" customWidth="1"/>
    <col min="17" max="17" width="7.42578125" customWidth="1"/>
    <col min="18" max="18" width="13.140625" bestFit="1" customWidth="1"/>
    <col min="19" max="19" width="16.140625" customWidth="1"/>
  </cols>
  <sheetData>
    <row r="1" spans="1:19" ht="15.75" x14ac:dyDescent="0.25">
      <c r="A1" s="647" t="s">
        <v>14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</row>
    <row r="2" spans="1:19" ht="15.75" x14ac:dyDescent="0.25">
      <c r="A2" s="647" t="s">
        <v>15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</row>
    <row r="3" spans="1:19" ht="12.75" customHeight="1" x14ac:dyDescent="0.25">
      <c r="A3" s="598"/>
      <c r="B3" s="598"/>
      <c r="C3" s="598"/>
      <c r="D3" s="598"/>
      <c r="E3" s="598"/>
      <c r="F3" s="598"/>
      <c r="G3" s="598"/>
      <c r="H3" s="647" t="s">
        <v>322</v>
      </c>
      <c r="I3" s="690"/>
      <c r="J3" s="598"/>
      <c r="K3" s="598"/>
      <c r="L3" s="598"/>
      <c r="M3" s="598"/>
      <c r="N3" s="598"/>
      <c r="O3" s="598"/>
      <c r="P3" s="598"/>
      <c r="Q3" s="598"/>
      <c r="R3" s="598"/>
    </row>
    <row r="4" spans="1:19" hidden="1" x14ac:dyDescent="0.25"/>
    <row r="5" spans="1:19" ht="25.15" customHeight="1" thickBot="1" x14ac:dyDescent="0.3">
      <c r="A5" s="648" t="s">
        <v>0</v>
      </c>
      <c r="B5" s="265" t="s">
        <v>1</v>
      </c>
      <c r="C5" s="650" t="s">
        <v>4</v>
      </c>
      <c r="D5" s="650"/>
      <c r="E5" s="650"/>
      <c r="F5" s="650"/>
      <c r="G5" s="650"/>
      <c r="H5" s="650"/>
      <c r="I5" s="650"/>
      <c r="J5" s="650"/>
      <c r="K5" s="650"/>
      <c r="L5" s="650"/>
      <c r="M5" s="651" t="s">
        <v>5</v>
      </c>
      <c r="N5" s="650"/>
      <c r="O5" s="650"/>
      <c r="P5" s="650"/>
      <c r="Q5" s="650"/>
      <c r="R5" s="652" t="s">
        <v>13</v>
      </c>
    </row>
    <row r="6" spans="1:19" ht="15.75" customHeight="1" thickBot="1" x14ac:dyDescent="0.3">
      <c r="A6" s="649"/>
      <c r="B6" s="1" t="s">
        <v>2</v>
      </c>
      <c r="C6" s="654" t="s">
        <v>6</v>
      </c>
      <c r="D6" s="655"/>
      <c r="E6" s="655"/>
      <c r="F6" s="655"/>
      <c r="G6" s="656"/>
      <c r="H6" s="654" t="s">
        <v>7</v>
      </c>
      <c r="I6" s="655"/>
      <c r="J6" s="655"/>
      <c r="K6" s="655"/>
      <c r="L6" s="657"/>
      <c r="M6" s="85"/>
      <c r="N6" s="658" t="s">
        <v>9</v>
      </c>
      <c r="O6" s="658"/>
      <c r="P6" s="658"/>
      <c r="Q6" s="658"/>
      <c r="R6" s="653"/>
    </row>
    <row r="7" spans="1:19" ht="15.75" thickBot="1" x14ac:dyDescent="0.3">
      <c r="A7" s="649"/>
      <c r="B7" s="1" t="s">
        <v>3</v>
      </c>
      <c r="C7" s="237" t="s">
        <v>8</v>
      </c>
      <c r="D7" s="266" t="s">
        <v>10</v>
      </c>
      <c r="E7" s="266" t="s">
        <v>11</v>
      </c>
      <c r="F7" s="267" t="s">
        <v>12</v>
      </c>
      <c r="G7" s="268" t="s">
        <v>198</v>
      </c>
      <c r="H7" s="268" t="s">
        <v>8</v>
      </c>
      <c r="I7" s="266" t="s">
        <v>10</v>
      </c>
      <c r="J7" s="266" t="s">
        <v>11</v>
      </c>
      <c r="K7" s="269" t="s">
        <v>12</v>
      </c>
      <c r="L7" s="270" t="s">
        <v>198</v>
      </c>
      <c r="M7" s="268" t="s">
        <v>8</v>
      </c>
      <c r="N7" s="266" t="s">
        <v>10</v>
      </c>
      <c r="O7" s="266" t="s">
        <v>11</v>
      </c>
      <c r="P7" s="269" t="s">
        <v>12</v>
      </c>
      <c r="Q7" s="271" t="s">
        <v>198</v>
      </c>
      <c r="R7" s="653"/>
    </row>
    <row r="8" spans="1:19" ht="18.75" customHeight="1" x14ac:dyDescent="0.25">
      <c r="A8" s="663" t="s">
        <v>301</v>
      </c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5"/>
      <c r="S8" s="546"/>
    </row>
    <row r="9" spans="1:19" ht="24.75" x14ac:dyDescent="0.25">
      <c r="A9" s="669">
        <v>1</v>
      </c>
      <c r="B9" s="560" t="s">
        <v>152</v>
      </c>
      <c r="C9" s="557">
        <f>SUM(D9:G9)</f>
        <v>4477.8</v>
      </c>
      <c r="D9" s="177">
        <f>SUM(D11:D13)</f>
        <v>4477.8</v>
      </c>
      <c r="E9" s="177">
        <f t="shared" ref="E9:G9" si="0">SUM(E11:E13)</f>
        <v>0</v>
      </c>
      <c r="F9" s="87">
        <f t="shared" si="0"/>
        <v>0</v>
      </c>
      <c r="G9" s="621">
        <f t="shared" si="0"/>
        <v>0</v>
      </c>
      <c r="H9" s="176">
        <f>SUM(I9:L9)</f>
        <v>4477.8</v>
      </c>
      <c r="I9" s="177">
        <f t="shared" ref="I9:L9" si="1">SUM(I11:I13)</f>
        <v>4477.8</v>
      </c>
      <c r="J9" s="177">
        <f t="shared" si="1"/>
        <v>0</v>
      </c>
      <c r="K9" s="87">
        <f t="shared" si="1"/>
        <v>0</v>
      </c>
      <c r="L9" s="621">
        <f t="shared" si="1"/>
        <v>0</v>
      </c>
      <c r="M9" s="176">
        <f t="shared" ref="M9:M17" si="2">SUM(N9:Q9)</f>
        <v>4235.8999999999996</v>
      </c>
      <c r="N9" s="177">
        <f t="shared" ref="N9:Q9" si="3">SUM(N11:N13)</f>
        <v>4235.8999999999996</v>
      </c>
      <c r="O9" s="177">
        <f t="shared" si="3"/>
        <v>0</v>
      </c>
      <c r="P9" s="87">
        <f t="shared" si="3"/>
        <v>0</v>
      </c>
      <c r="Q9" s="621">
        <f t="shared" si="3"/>
        <v>0</v>
      </c>
      <c r="R9" s="178"/>
      <c r="S9" s="464"/>
    </row>
    <row r="10" spans="1:19" hidden="1" x14ac:dyDescent="0.25">
      <c r="A10" s="670"/>
      <c r="B10" s="6" t="s">
        <v>148</v>
      </c>
      <c r="C10" s="558"/>
      <c r="D10" s="2"/>
      <c r="E10" s="2"/>
      <c r="F10" s="2"/>
      <c r="G10" s="616"/>
      <c r="H10" s="60"/>
      <c r="I10" s="2"/>
      <c r="J10" s="2"/>
      <c r="K10" s="2"/>
      <c r="L10" s="616"/>
      <c r="M10" s="60">
        <f t="shared" si="2"/>
        <v>0</v>
      </c>
      <c r="N10" s="2"/>
      <c r="O10" s="2"/>
      <c r="P10" s="2"/>
      <c r="Q10" s="616"/>
      <c r="R10" s="140"/>
      <c r="S10" s="464"/>
    </row>
    <row r="11" spans="1:19" x14ac:dyDescent="0.25">
      <c r="A11" s="670"/>
      <c r="B11" s="6" t="s">
        <v>149</v>
      </c>
      <c r="C11" s="558">
        <f>SUM(D11:G11)</f>
        <v>0</v>
      </c>
      <c r="D11" s="2">
        <v>0</v>
      </c>
      <c r="E11" s="2">
        <v>0</v>
      </c>
      <c r="F11" s="2">
        <v>0</v>
      </c>
      <c r="G11" s="616">
        <v>0</v>
      </c>
      <c r="H11" s="60">
        <f t="shared" ref="H11:H17" si="4">SUM(I11:L11)</f>
        <v>0</v>
      </c>
      <c r="I11" s="2">
        <v>0</v>
      </c>
      <c r="J11" s="2">
        <v>0</v>
      </c>
      <c r="K11" s="2">
        <v>0</v>
      </c>
      <c r="L11" s="616">
        <v>0</v>
      </c>
      <c r="M11" s="60">
        <f t="shared" si="2"/>
        <v>0</v>
      </c>
      <c r="N11" s="2">
        <v>0</v>
      </c>
      <c r="O11" s="2">
        <v>0</v>
      </c>
      <c r="P11" s="2">
        <v>0</v>
      </c>
      <c r="Q11" s="84">
        <v>0</v>
      </c>
      <c r="R11" s="141"/>
      <c r="S11" s="464"/>
    </row>
    <row r="12" spans="1:19" x14ac:dyDescent="0.25">
      <c r="A12" s="670"/>
      <c r="B12" s="6" t="s">
        <v>150</v>
      </c>
      <c r="C12" s="558">
        <f t="shared" ref="C12:C17" si="5">SUM(D12:G12)</f>
        <v>4179.5</v>
      </c>
      <c r="D12" s="2">
        <v>4179.5</v>
      </c>
      <c r="E12" s="2">
        <v>0</v>
      </c>
      <c r="F12" s="2">
        <v>0</v>
      </c>
      <c r="G12" s="616">
        <v>0</v>
      </c>
      <c r="H12" s="60">
        <f t="shared" si="4"/>
        <v>4179.5</v>
      </c>
      <c r="I12" s="2">
        <v>4179.5</v>
      </c>
      <c r="J12" s="2">
        <v>0</v>
      </c>
      <c r="K12" s="2">
        <v>0</v>
      </c>
      <c r="L12" s="616">
        <v>0</v>
      </c>
      <c r="M12" s="60">
        <f t="shared" si="2"/>
        <v>3937.6</v>
      </c>
      <c r="N12" s="2">
        <v>3937.6</v>
      </c>
      <c r="O12" s="2">
        <v>0</v>
      </c>
      <c r="P12" s="2">
        <v>0</v>
      </c>
      <c r="Q12" s="616">
        <v>0</v>
      </c>
      <c r="R12" s="140"/>
      <c r="S12" s="464"/>
    </row>
    <row r="13" spans="1:19" x14ac:dyDescent="0.25">
      <c r="A13" s="671"/>
      <c r="B13" s="6" t="s">
        <v>151</v>
      </c>
      <c r="C13" s="558">
        <f t="shared" si="5"/>
        <v>298.3</v>
      </c>
      <c r="D13" s="2">
        <v>298.3</v>
      </c>
      <c r="E13" s="2">
        <v>0</v>
      </c>
      <c r="F13" s="2">
        <v>0</v>
      </c>
      <c r="G13" s="616">
        <v>0</v>
      </c>
      <c r="H13" s="60">
        <f t="shared" si="4"/>
        <v>298.3</v>
      </c>
      <c r="I13" s="2">
        <v>298.3</v>
      </c>
      <c r="J13" s="2">
        <v>0</v>
      </c>
      <c r="K13" s="2">
        <v>0</v>
      </c>
      <c r="L13" s="616">
        <v>0</v>
      </c>
      <c r="M13" s="60">
        <f t="shared" si="2"/>
        <v>298.3</v>
      </c>
      <c r="N13" s="2">
        <v>298.3</v>
      </c>
      <c r="O13" s="2">
        <v>0</v>
      </c>
      <c r="P13" s="2">
        <v>0</v>
      </c>
      <c r="Q13" s="617">
        <v>0</v>
      </c>
      <c r="R13" s="388"/>
      <c r="S13" s="464"/>
    </row>
    <row r="14" spans="1:19" ht="24.75" x14ac:dyDescent="0.25">
      <c r="A14" s="2">
        <v>2</v>
      </c>
      <c r="B14" s="560" t="s">
        <v>172</v>
      </c>
      <c r="C14" s="559">
        <f t="shared" si="5"/>
        <v>269.10000000000002</v>
      </c>
      <c r="D14" s="87">
        <f>SUM(D15:D16)</f>
        <v>269.10000000000002</v>
      </c>
      <c r="E14" s="87">
        <f t="shared" ref="E14:G14" si="6">SUM(E15:E16)</f>
        <v>0</v>
      </c>
      <c r="F14" s="87">
        <f t="shared" si="6"/>
        <v>0</v>
      </c>
      <c r="G14" s="389">
        <f t="shared" si="6"/>
        <v>0</v>
      </c>
      <c r="H14" s="86">
        <f t="shared" si="4"/>
        <v>269.10000000000002</v>
      </c>
      <c r="I14" s="87">
        <f t="shared" ref="I14:L14" si="7">SUM(I15:I16)</f>
        <v>269.10000000000002</v>
      </c>
      <c r="J14" s="87">
        <f t="shared" si="7"/>
        <v>0</v>
      </c>
      <c r="K14" s="87">
        <f t="shared" si="7"/>
        <v>0</v>
      </c>
      <c r="L14" s="389">
        <f t="shared" si="7"/>
        <v>0</v>
      </c>
      <c r="M14" s="86">
        <f t="shared" si="2"/>
        <v>269.10000000000002</v>
      </c>
      <c r="N14" s="87">
        <f t="shared" ref="N14:Q14" si="8">SUM(N15:N16)</f>
        <v>269.10000000000002</v>
      </c>
      <c r="O14" s="87">
        <f t="shared" si="8"/>
        <v>0</v>
      </c>
      <c r="P14" s="61">
        <f t="shared" si="8"/>
        <v>0</v>
      </c>
      <c r="Q14" s="88">
        <f t="shared" si="8"/>
        <v>0</v>
      </c>
      <c r="R14" s="58"/>
      <c r="S14" s="464"/>
    </row>
    <row r="15" spans="1:19" ht="36.75" x14ac:dyDescent="0.25">
      <c r="A15" s="2"/>
      <c r="B15" s="6" t="s">
        <v>315</v>
      </c>
      <c r="C15" s="558">
        <f t="shared" si="5"/>
        <v>189.8</v>
      </c>
      <c r="D15" s="2">
        <v>189.8</v>
      </c>
      <c r="E15" s="2">
        <v>0</v>
      </c>
      <c r="F15" s="2">
        <v>0</v>
      </c>
      <c r="G15" s="616">
        <v>0</v>
      </c>
      <c r="H15" s="60">
        <f t="shared" si="4"/>
        <v>189.8</v>
      </c>
      <c r="I15" s="2">
        <v>189.8</v>
      </c>
      <c r="J15" s="2">
        <v>0</v>
      </c>
      <c r="K15" s="2">
        <v>0</v>
      </c>
      <c r="L15" s="616">
        <v>0</v>
      </c>
      <c r="M15" s="60">
        <f t="shared" si="2"/>
        <v>189.8</v>
      </c>
      <c r="N15" s="2">
        <v>189.8</v>
      </c>
      <c r="O15" s="2">
        <v>0</v>
      </c>
      <c r="P15" s="31">
        <v>0</v>
      </c>
      <c r="Q15" s="617">
        <v>0</v>
      </c>
      <c r="R15" s="388"/>
      <c r="S15" s="464"/>
    </row>
    <row r="16" spans="1:19" ht="27" customHeight="1" x14ac:dyDescent="0.25">
      <c r="A16" s="2"/>
      <c r="B16" s="438" t="s">
        <v>238</v>
      </c>
      <c r="C16" s="565">
        <f t="shared" si="5"/>
        <v>79.3</v>
      </c>
      <c r="D16" s="565">
        <v>79.3</v>
      </c>
      <c r="E16" s="2">
        <v>0</v>
      </c>
      <c r="F16" s="31">
        <v>0</v>
      </c>
      <c r="G16" s="617">
        <v>0</v>
      </c>
      <c r="H16" s="558">
        <f t="shared" si="4"/>
        <v>79.3</v>
      </c>
      <c r="I16" s="565">
        <v>79.3</v>
      </c>
      <c r="J16" s="2">
        <v>0</v>
      </c>
      <c r="K16" s="2">
        <v>0</v>
      </c>
      <c r="L16" s="2">
        <v>0</v>
      </c>
      <c r="M16" s="2">
        <f t="shared" si="2"/>
        <v>79.3</v>
      </c>
      <c r="N16" s="2">
        <v>79.3</v>
      </c>
      <c r="O16" s="2">
        <v>0</v>
      </c>
      <c r="P16" s="2">
        <v>0</v>
      </c>
      <c r="Q16" s="2">
        <v>0</v>
      </c>
      <c r="R16" s="566"/>
      <c r="S16" s="464"/>
    </row>
    <row r="17" spans="1:19" x14ac:dyDescent="0.25">
      <c r="A17" s="574">
        <v>3</v>
      </c>
      <c r="B17" s="576" t="s">
        <v>253</v>
      </c>
      <c r="C17" s="584">
        <f t="shared" si="5"/>
        <v>16</v>
      </c>
      <c r="D17" s="577">
        <v>16</v>
      </c>
      <c r="E17" s="618">
        <v>0</v>
      </c>
      <c r="F17" s="619">
        <v>0</v>
      </c>
      <c r="G17" s="620">
        <v>0</v>
      </c>
      <c r="H17" s="559">
        <f t="shared" si="4"/>
        <v>16</v>
      </c>
      <c r="I17" s="577">
        <v>16</v>
      </c>
      <c r="J17" s="618">
        <v>0</v>
      </c>
      <c r="K17" s="618">
        <v>0</v>
      </c>
      <c r="L17" s="620">
        <v>0</v>
      </c>
      <c r="M17" s="578">
        <f t="shared" si="2"/>
        <v>16</v>
      </c>
      <c r="N17" s="618">
        <v>16</v>
      </c>
      <c r="O17" s="618">
        <v>0</v>
      </c>
      <c r="P17" s="618">
        <v>0</v>
      </c>
      <c r="Q17" s="625">
        <v>0</v>
      </c>
      <c r="R17" s="575"/>
      <c r="S17" s="464"/>
    </row>
    <row r="18" spans="1:19" ht="16.5" thickBot="1" x14ac:dyDescent="0.3">
      <c r="A18" s="561"/>
      <c r="B18" s="562" t="s">
        <v>127</v>
      </c>
      <c r="C18" s="563">
        <f t="shared" ref="C18" si="9">D18+E18+F18</f>
        <v>4762.9000000000005</v>
      </c>
      <c r="D18" s="564">
        <f>D9+D14+D17</f>
        <v>4762.9000000000005</v>
      </c>
      <c r="E18" s="622">
        <f t="shared" ref="E18:G18" si="10">E9+E14</f>
        <v>0</v>
      </c>
      <c r="F18" s="622">
        <f t="shared" si="10"/>
        <v>0</v>
      </c>
      <c r="G18" s="623">
        <f t="shared" si="10"/>
        <v>0</v>
      </c>
      <c r="H18" s="563">
        <f t="shared" ref="H18" si="11">I18+J18+K18</f>
        <v>4762.9000000000005</v>
      </c>
      <c r="I18" s="564">
        <f t="shared" ref="I18:L18" si="12">I9+I14+I17</f>
        <v>4762.9000000000005</v>
      </c>
      <c r="J18" s="622">
        <f t="shared" si="12"/>
        <v>0</v>
      </c>
      <c r="K18" s="622">
        <f t="shared" si="12"/>
        <v>0</v>
      </c>
      <c r="L18" s="623">
        <f t="shared" si="12"/>
        <v>0</v>
      </c>
      <c r="M18" s="563">
        <f t="shared" ref="M18" si="13">N18+O18+P18</f>
        <v>4521</v>
      </c>
      <c r="N18" s="564">
        <f t="shared" ref="N18:Q18" si="14">N9+N14+N17</f>
        <v>4521</v>
      </c>
      <c r="O18" s="622">
        <f t="shared" si="14"/>
        <v>0</v>
      </c>
      <c r="P18" s="622">
        <f t="shared" si="14"/>
        <v>0</v>
      </c>
      <c r="Q18" s="624">
        <f t="shared" si="14"/>
        <v>0</v>
      </c>
      <c r="R18" s="645">
        <f>M18/C18*100</f>
        <v>94.921161477251246</v>
      </c>
      <c r="S18" s="464"/>
    </row>
    <row r="19" spans="1:19" ht="22.15" customHeight="1" x14ac:dyDescent="0.25">
      <c r="A19" s="672" t="s">
        <v>254</v>
      </c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73"/>
      <c r="S19" s="464"/>
    </row>
    <row r="20" spans="1:19" ht="36" x14ac:dyDescent="0.25">
      <c r="A20" s="272"/>
      <c r="B20" s="171" t="s">
        <v>70</v>
      </c>
      <c r="C20" s="172">
        <f>D20+E20+F20</f>
        <v>718.3</v>
      </c>
      <c r="D20" s="123">
        <f>D21+D27+D30+D35+D42+D48</f>
        <v>718.3</v>
      </c>
      <c r="E20" s="94">
        <f>E21+E27+E30+E35+E42+E48</f>
        <v>0</v>
      </c>
      <c r="F20" s="20">
        <f>F21+F27+F30+F35+F42+F48</f>
        <v>0</v>
      </c>
      <c r="G20" s="273">
        <f>G21+G27+G30+G35+G42+G48</f>
        <v>0</v>
      </c>
      <c r="H20" s="173">
        <f>I20+J20+K20</f>
        <v>718.3</v>
      </c>
      <c r="I20" s="123">
        <f>I21+I27+I30+I35+I42+I48</f>
        <v>718.3</v>
      </c>
      <c r="J20" s="94">
        <f t="shared" ref="J20:K20" si="15">J21+J27+J30+J35+J42+J48</f>
        <v>0</v>
      </c>
      <c r="K20" s="20">
        <f t="shared" si="15"/>
        <v>0</v>
      </c>
      <c r="L20" s="273">
        <f>L21+L27+L30+L35+L42+L48</f>
        <v>0</v>
      </c>
      <c r="M20" s="605">
        <f>N20+O20+P20</f>
        <v>718.2</v>
      </c>
      <c r="N20" s="606">
        <f>N21+N27+N30+N35+N42+N48</f>
        <v>718.2</v>
      </c>
      <c r="O20" s="94">
        <f>O21+O27+O30+O35+O42+O48</f>
        <v>0</v>
      </c>
      <c r="P20" s="20">
        <f>P21+P27+P30+P35+P42+P48</f>
        <v>0</v>
      </c>
      <c r="Q20" s="48">
        <f>Q21+Q27+Q30+Q35+Q42+Q48</f>
        <v>0</v>
      </c>
      <c r="R20" s="274">
        <f>M20/C20*100</f>
        <v>99.986078240289586</v>
      </c>
      <c r="S20" s="464"/>
    </row>
    <row r="21" spans="1:19" ht="51.75" customHeight="1" thickBot="1" x14ac:dyDescent="0.3">
      <c r="A21" s="275"/>
      <c r="B21" s="276" t="s">
        <v>25</v>
      </c>
      <c r="C21" s="277">
        <f>D21+E21+F21</f>
        <v>127</v>
      </c>
      <c r="D21" s="278">
        <f>D22+D23+D24+D25+D26</f>
        <v>127</v>
      </c>
      <c r="E21" s="278">
        <f t="shared" ref="E21:G21" si="16">E22+E23+E24+E25+E26</f>
        <v>0</v>
      </c>
      <c r="F21" s="278">
        <f t="shared" si="16"/>
        <v>0</v>
      </c>
      <c r="G21" s="602">
        <f t="shared" si="16"/>
        <v>0</v>
      </c>
      <c r="H21" s="277">
        <f>I21+J21+K21</f>
        <v>127</v>
      </c>
      <c r="I21" s="279">
        <f>I22+I23+I24+I25+I26</f>
        <v>127</v>
      </c>
      <c r="J21" s="278">
        <f t="shared" ref="J21:L21" si="17">J22+J23+J24+J25+J26</f>
        <v>0</v>
      </c>
      <c r="K21" s="278">
        <f t="shared" si="17"/>
        <v>0</v>
      </c>
      <c r="L21" s="602">
        <f t="shared" si="17"/>
        <v>0</v>
      </c>
      <c r="M21" s="277">
        <f>N21+O21+P21</f>
        <v>126.9</v>
      </c>
      <c r="N21" s="278">
        <f>N22+N23+N24+N25+N26</f>
        <v>126.9</v>
      </c>
      <c r="O21" s="278">
        <f t="shared" ref="O21:Q21" si="18">O22+O23+O24+O25+O26</f>
        <v>0</v>
      </c>
      <c r="P21" s="278">
        <f t="shared" si="18"/>
        <v>0</v>
      </c>
      <c r="Q21" s="603">
        <f t="shared" si="18"/>
        <v>0</v>
      </c>
      <c r="R21" s="280">
        <f>M21/C21*100</f>
        <v>99.921259842519689</v>
      </c>
      <c r="S21" s="464"/>
    </row>
    <row r="22" spans="1:19" ht="58.5" customHeight="1" x14ac:dyDescent="0.25">
      <c r="A22" s="281" t="s">
        <v>26</v>
      </c>
      <c r="B22" s="101" t="s">
        <v>20</v>
      </c>
      <c r="C22" s="282">
        <v>75.7</v>
      </c>
      <c r="D22" s="28">
        <v>75.7</v>
      </c>
      <c r="E22" s="28">
        <v>0</v>
      </c>
      <c r="F22" s="28">
        <v>0</v>
      </c>
      <c r="G22" s="283">
        <v>0</v>
      </c>
      <c r="H22" s="284">
        <v>75.7</v>
      </c>
      <c r="I22" s="28">
        <v>75.7</v>
      </c>
      <c r="J22" s="28">
        <v>0</v>
      </c>
      <c r="K22" s="28">
        <v>0</v>
      </c>
      <c r="L22" s="283">
        <v>0</v>
      </c>
      <c r="M22" s="282">
        <v>75.7</v>
      </c>
      <c r="N22" s="28">
        <v>75.7</v>
      </c>
      <c r="O22" s="28">
        <v>0</v>
      </c>
      <c r="P22" s="28">
        <v>0</v>
      </c>
      <c r="Q22" s="189">
        <v>0</v>
      </c>
      <c r="R22" s="188"/>
      <c r="S22" s="464"/>
    </row>
    <row r="23" spans="1:19" ht="49.5" customHeight="1" x14ac:dyDescent="0.25">
      <c r="A23" s="6" t="s">
        <v>27</v>
      </c>
      <c r="B23" s="170" t="s">
        <v>21</v>
      </c>
      <c r="C23" s="109">
        <v>45.5</v>
      </c>
      <c r="D23" s="26">
        <v>45.5</v>
      </c>
      <c r="E23" s="26">
        <v>0</v>
      </c>
      <c r="F23" s="26">
        <v>0</v>
      </c>
      <c r="G23" s="286">
        <v>0</v>
      </c>
      <c r="H23" s="185">
        <v>45.5</v>
      </c>
      <c r="I23" s="26">
        <v>45.5</v>
      </c>
      <c r="J23" s="26">
        <v>0</v>
      </c>
      <c r="K23" s="26">
        <v>0</v>
      </c>
      <c r="L23" s="286">
        <v>0</v>
      </c>
      <c r="M23" s="109">
        <v>45.5</v>
      </c>
      <c r="N23" s="26">
        <v>45.5</v>
      </c>
      <c r="O23" s="26">
        <v>0</v>
      </c>
      <c r="P23" s="26">
        <v>0</v>
      </c>
      <c r="Q23" s="51">
        <v>0</v>
      </c>
      <c r="R23" s="30"/>
      <c r="S23" s="464"/>
    </row>
    <row r="24" spans="1:19" ht="24" x14ac:dyDescent="0.25">
      <c r="A24" s="5" t="s">
        <v>28</v>
      </c>
      <c r="B24" s="97" t="s">
        <v>22</v>
      </c>
      <c r="C24" s="109">
        <v>0.2</v>
      </c>
      <c r="D24" s="26">
        <v>0.2</v>
      </c>
      <c r="E24" s="26">
        <v>0</v>
      </c>
      <c r="F24" s="26">
        <v>0</v>
      </c>
      <c r="G24" s="286">
        <v>0</v>
      </c>
      <c r="H24" s="185">
        <v>0.2</v>
      </c>
      <c r="I24" s="26">
        <v>0.2</v>
      </c>
      <c r="J24" s="26">
        <v>0</v>
      </c>
      <c r="K24" s="26">
        <v>0</v>
      </c>
      <c r="L24" s="286">
        <v>0</v>
      </c>
      <c r="M24" s="109">
        <v>0.2</v>
      </c>
      <c r="N24" s="26">
        <v>0.2</v>
      </c>
      <c r="O24" s="26">
        <v>0</v>
      </c>
      <c r="P24" s="26">
        <v>0</v>
      </c>
      <c r="Q24" s="51">
        <v>0</v>
      </c>
      <c r="R24" s="30"/>
      <c r="S24" s="464"/>
    </row>
    <row r="25" spans="1:19" ht="24.75" customHeight="1" x14ac:dyDescent="0.25">
      <c r="A25" s="5" t="s">
        <v>29</v>
      </c>
      <c r="B25" s="97" t="s">
        <v>23</v>
      </c>
      <c r="C25" s="109">
        <v>0.5</v>
      </c>
      <c r="D25" s="26">
        <v>0.5</v>
      </c>
      <c r="E25" s="26">
        <v>0</v>
      </c>
      <c r="F25" s="26">
        <v>0</v>
      </c>
      <c r="G25" s="286">
        <v>0</v>
      </c>
      <c r="H25" s="185">
        <v>0.5</v>
      </c>
      <c r="I25" s="26">
        <v>0.5</v>
      </c>
      <c r="J25" s="26">
        <v>0</v>
      </c>
      <c r="K25" s="26">
        <v>0</v>
      </c>
      <c r="L25" s="286">
        <v>0</v>
      </c>
      <c r="M25" s="109">
        <v>0.5</v>
      </c>
      <c r="N25" s="26">
        <v>0.5</v>
      </c>
      <c r="O25" s="26">
        <v>0</v>
      </c>
      <c r="P25" s="26">
        <v>0</v>
      </c>
      <c r="Q25" s="51">
        <v>0</v>
      </c>
      <c r="R25" s="30"/>
      <c r="S25" s="464"/>
    </row>
    <row r="26" spans="1:19" ht="23.25" customHeight="1" x14ac:dyDescent="0.25">
      <c r="A26" s="5" t="s">
        <v>30</v>
      </c>
      <c r="B26" s="97" t="s">
        <v>24</v>
      </c>
      <c r="C26" s="109">
        <v>5.0999999999999996</v>
      </c>
      <c r="D26" s="26">
        <v>5.0999999999999996</v>
      </c>
      <c r="E26" s="26">
        <v>0</v>
      </c>
      <c r="F26" s="26">
        <v>0</v>
      </c>
      <c r="G26" s="286">
        <v>0</v>
      </c>
      <c r="H26" s="185">
        <v>5.0999999999999996</v>
      </c>
      <c r="I26" s="26">
        <v>5.0999999999999996</v>
      </c>
      <c r="J26" s="26">
        <v>0</v>
      </c>
      <c r="K26" s="26">
        <v>0</v>
      </c>
      <c r="L26" s="286">
        <v>0</v>
      </c>
      <c r="M26" s="109">
        <v>5</v>
      </c>
      <c r="N26" s="26">
        <v>5</v>
      </c>
      <c r="O26" s="26">
        <v>0</v>
      </c>
      <c r="P26" s="26">
        <v>0</v>
      </c>
      <c r="Q26" s="51">
        <v>0</v>
      </c>
      <c r="R26" s="30"/>
      <c r="S26" s="464"/>
    </row>
    <row r="27" spans="1:19" ht="48" customHeight="1" x14ac:dyDescent="0.25">
      <c r="A27" s="14"/>
      <c r="B27" s="82" t="s">
        <v>31</v>
      </c>
      <c r="C27" s="45">
        <f t="shared" ref="C27:C34" si="19">D27</f>
        <v>277.3</v>
      </c>
      <c r="D27" s="18">
        <f>D28+D29</f>
        <v>277.3</v>
      </c>
      <c r="E27" s="18">
        <f t="shared" ref="E27:G27" si="20">E28+E29</f>
        <v>0</v>
      </c>
      <c r="F27" s="18">
        <f t="shared" si="20"/>
        <v>0</v>
      </c>
      <c r="G27" s="293">
        <f t="shared" si="20"/>
        <v>0</v>
      </c>
      <c r="H27" s="45">
        <f>I27+J27+K27</f>
        <v>277.3</v>
      </c>
      <c r="I27" s="91">
        <f>I28+I29</f>
        <v>277.3</v>
      </c>
      <c r="J27" s="18">
        <f t="shared" ref="J27:K27" si="21">J28+J29</f>
        <v>0</v>
      </c>
      <c r="K27" s="18">
        <f t="shared" si="21"/>
        <v>0</v>
      </c>
      <c r="L27" s="293">
        <v>0</v>
      </c>
      <c r="M27" s="45">
        <f t="shared" ref="M27:M34" si="22">N27</f>
        <v>277.3</v>
      </c>
      <c r="N27" s="18">
        <f>N28+N29</f>
        <v>277.3</v>
      </c>
      <c r="O27" s="18">
        <f t="shared" ref="O27:P27" si="23">O28+O29</f>
        <v>0</v>
      </c>
      <c r="P27" s="18">
        <f t="shared" si="23"/>
        <v>0</v>
      </c>
      <c r="Q27" s="46">
        <v>0</v>
      </c>
      <c r="R27" s="55">
        <f>M27/C27*100</f>
        <v>100</v>
      </c>
      <c r="S27" s="464"/>
    </row>
    <row r="28" spans="1:19" ht="24" x14ac:dyDescent="0.25">
      <c r="A28" s="9" t="s">
        <v>34</v>
      </c>
      <c r="B28" s="97" t="s">
        <v>32</v>
      </c>
      <c r="C28" s="108">
        <v>0</v>
      </c>
      <c r="D28" s="27">
        <v>0</v>
      </c>
      <c r="E28" s="27">
        <v>0</v>
      </c>
      <c r="F28" s="27">
        <v>0</v>
      </c>
      <c r="G28" s="287">
        <v>0</v>
      </c>
      <c r="H28" s="52">
        <f t="shared" ref="H28" si="24">I28+J28+K28</f>
        <v>0</v>
      </c>
      <c r="I28" s="27">
        <v>0</v>
      </c>
      <c r="J28" s="27">
        <v>0</v>
      </c>
      <c r="K28" s="27">
        <v>0</v>
      </c>
      <c r="L28" s="287">
        <v>0</v>
      </c>
      <c r="M28" s="108">
        <f t="shared" si="22"/>
        <v>0</v>
      </c>
      <c r="N28" s="27">
        <v>0</v>
      </c>
      <c r="O28" s="27">
        <v>0</v>
      </c>
      <c r="P28" s="27">
        <v>0</v>
      </c>
      <c r="Q28" s="51">
        <v>0</v>
      </c>
      <c r="R28" s="30"/>
      <c r="S28" s="464"/>
    </row>
    <row r="29" spans="1:19" ht="43.5" customHeight="1" x14ac:dyDescent="0.25">
      <c r="A29" s="9" t="s">
        <v>112</v>
      </c>
      <c r="B29" s="97" t="s">
        <v>33</v>
      </c>
      <c r="C29" s="108">
        <f t="shared" si="19"/>
        <v>277.3</v>
      </c>
      <c r="D29" s="27">
        <v>277.3</v>
      </c>
      <c r="E29" s="27">
        <v>0</v>
      </c>
      <c r="F29" s="27">
        <v>0</v>
      </c>
      <c r="G29" s="287">
        <v>0</v>
      </c>
      <c r="H29" s="52">
        <v>277.3</v>
      </c>
      <c r="I29" s="27">
        <v>277.3</v>
      </c>
      <c r="J29" s="27">
        <v>0</v>
      </c>
      <c r="K29" s="27">
        <v>0</v>
      </c>
      <c r="L29" s="287">
        <v>0</v>
      </c>
      <c r="M29" s="108">
        <v>277.3</v>
      </c>
      <c r="N29" s="27">
        <v>277.3</v>
      </c>
      <c r="O29" s="27">
        <v>0</v>
      </c>
      <c r="P29" s="27">
        <v>0</v>
      </c>
      <c r="Q29" s="51">
        <v>0</v>
      </c>
      <c r="R29" s="30"/>
      <c r="S29" s="464"/>
    </row>
    <row r="30" spans="1:19" ht="45" customHeight="1" x14ac:dyDescent="0.25">
      <c r="A30" s="15"/>
      <c r="B30" s="98" t="s">
        <v>244</v>
      </c>
      <c r="C30" s="45">
        <f t="shared" si="19"/>
        <v>121.5</v>
      </c>
      <c r="D30" s="114">
        <f>D31+D32+D33+D34</f>
        <v>121.5</v>
      </c>
      <c r="E30" s="114">
        <f t="shared" ref="E30:I30" si="25">E31+E32+E33+E34</f>
        <v>0</v>
      </c>
      <c r="F30" s="114">
        <f t="shared" si="25"/>
        <v>0</v>
      </c>
      <c r="G30" s="604">
        <f t="shared" si="25"/>
        <v>0</v>
      </c>
      <c r="H30" s="45">
        <f t="shared" si="25"/>
        <v>121.5</v>
      </c>
      <c r="I30" s="114">
        <f t="shared" si="25"/>
        <v>121.5</v>
      </c>
      <c r="J30" s="114">
        <f t="shared" ref="J30:L30" si="26">J31+J32+J33+J34</f>
        <v>0</v>
      </c>
      <c r="K30" s="114">
        <f t="shared" si="26"/>
        <v>0</v>
      </c>
      <c r="L30" s="604">
        <f t="shared" si="26"/>
        <v>0</v>
      </c>
      <c r="M30" s="45">
        <f t="shared" si="22"/>
        <v>121.5</v>
      </c>
      <c r="N30" s="114">
        <f>N31+N32+N33+N34</f>
        <v>121.5</v>
      </c>
      <c r="O30" s="114">
        <f t="shared" ref="O30:P30" si="27">O31+O32+O33+O34</f>
        <v>0</v>
      </c>
      <c r="P30" s="114">
        <f t="shared" si="27"/>
        <v>0</v>
      </c>
      <c r="Q30" s="46">
        <v>0</v>
      </c>
      <c r="R30" s="55">
        <f>M30/C30*100</f>
        <v>100</v>
      </c>
      <c r="S30" s="464"/>
    </row>
    <row r="31" spans="1:19" ht="63.75" customHeight="1" x14ac:dyDescent="0.25">
      <c r="A31" s="7" t="s">
        <v>40</v>
      </c>
      <c r="B31" s="97" t="s">
        <v>36</v>
      </c>
      <c r="C31" s="108">
        <f t="shared" si="19"/>
        <v>40</v>
      </c>
      <c r="D31" s="105">
        <v>40</v>
      </c>
      <c r="E31" s="29">
        <v>0</v>
      </c>
      <c r="F31" s="26">
        <v>0</v>
      </c>
      <c r="G31" s="290">
        <v>0</v>
      </c>
      <c r="H31" s="52">
        <f t="shared" ref="H31:H34" si="28">I31+J31+K31</f>
        <v>40</v>
      </c>
      <c r="I31" s="105">
        <v>40</v>
      </c>
      <c r="J31" s="30">
        <v>0</v>
      </c>
      <c r="K31" s="27">
        <v>0</v>
      </c>
      <c r="L31" s="287">
        <v>0</v>
      </c>
      <c r="M31" s="108">
        <f t="shared" si="22"/>
        <v>40</v>
      </c>
      <c r="N31" s="105">
        <v>40</v>
      </c>
      <c r="O31" s="29">
        <v>0</v>
      </c>
      <c r="P31" s="26">
        <v>0</v>
      </c>
      <c r="Q31" s="51">
        <v>0</v>
      </c>
      <c r="R31" s="30"/>
      <c r="S31" s="464"/>
    </row>
    <row r="32" spans="1:19" ht="86.25" customHeight="1" x14ac:dyDescent="0.25">
      <c r="A32" s="8" t="s">
        <v>35</v>
      </c>
      <c r="B32" s="97" t="s">
        <v>37</v>
      </c>
      <c r="C32" s="108">
        <f t="shared" si="19"/>
        <v>15</v>
      </c>
      <c r="D32" s="105">
        <v>15</v>
      </c>
      <c r="E32" s="29">
        <v>0</v>
      </c>
      <c r="F32" s="26">
        <v>0</v>
      </c>
      <c r="G32" s="290">
        <v>0</v>
      </c>
      <c r="H32" s="52">
        <f t="shared" si="28"/>
        <v>15</v>
      </c>
      <c r="I32" s="105">
        <v>15</v>
      </c>
      <c r="J32" s="30">
        <v>0</v>
      </c>
      <c r="K32" s="27">
        <v>0</v>
      </c>
      <c r="L32" s="287">
        <v>0</v>
      </c>
      <c r="M32" s="108">
        <f t="shared" si="22"/>
        <v>15</v>
      </c>
      <c r="N32" s="105">
        <v>15</v>
      </c>
      <c r="O32" s="29">
        <v>0</v>
      </c>
      <c r="P32" s="26">
        <v>0</v>
      </c>
      <c r="Q32" s="51">
        <v>0</v>
      </c>
      <c r="R32" s="30"/>
      <c r="S32" s="464"/>
    </row>
    <row r="33" spans="1:19" ht="50.25" customHeight="1" x14ac:dyDescent="0.25">
      <c r="A33" s="8" t="s">
        <v>41</v>
      </c>
      <c r="B33" s="97" t="s">
        <v>38</v>
      </c>
      <c r="C33" s="108">
        <f t="shared" si="19"/>
        <v>5</v>
      </c>
      <c r="D33" s="105">
        <v>5</v>
      </c>
      <c r="E33" s="29">
        <v>0</v>
      </c>
      <c r="F33" s="26">
        <v>0</v>
      </c>
      <c r="G33" s="290">
        <v>0</v>
      </c>
      <c r="H33" s="52">
        <f t="shared" si="28"/>
        <v>5</v>
      </c>
      <c r="I33" s="105">
        <v>5</v>
      </c>
      <c r="J33" s="30">
        <v>0</v>
      </c>
      <c r="K33" s="27">
        <v>0</v>
      </c>
      <c r="L33" s="287">
        <v>0</v>
      </c>
      <c r="M33" s="108">
        <f t="shared" si="22"/>
        <v>5</v>
      </c>
      <c r="N33" s="105">
        <v>5</v>
      </c>
      <c r="O33" s="29">
        <v>0</v>
      </c>
      <c r="P33" s="26">
        <v>0</v>
      </c>
      <c r="Q33" s="51">
        <v>0</v>
      </c>
      <c r="R33" s="30"/>
      <c r="S33" s="464"/>
    </row>
    <row r="34" spans="1:19" ht="36.75" customHeight="1" x14ac:dyDescent="0.25">
      <c r="A34" s="8" t="s">
        <v>42</v>
      </c>
      <c r="B34" s="97" t="s">
        <v>39</v>
      </c>
      <c r="C34" s="108">
        <f t="shared" si="19"/>
        <v>61.5</v>
      </c>
      <c r="D34" s="105">
        <v>61.5</v>
      </c>
      <c r="E34" s="29">
        <v>0</v>
      </c>
      <c r="F34" s="26">
        <v>0</v>
      </c>
      <c r="G34" s="290">
        <v>0</v>
      </c>
      <c r="H34" s="52">
        <f t="shared" si="28"/>
        <v>61.5</v>
      </c>
      <c r="I34" s="105">
        <v>61.5</v>
      </c>
      <c r="J34" s="30">
        <v>0</v>
      </c>
      <c r="K34" s="27">
        <v>0</v>
      </c>
      <c r="L34" s="287">
        <v>0</v>
      </c>
      <c r="M34" s="108">
        <f t="shared" si="22"/>
        <v>61.5</v>
      </c>
      <c r="N34" s="105">
        <v>61.5</v>
      </c>
      <c r="O34" s="29">
        <v>0</v>
      </c>
      <c r="P34" s="26">
        <v>0</v>
      </c>
      <c r="Q34" s="51">
        <v>0</v>
      </c>
      <c r="R34" s="30"/>
      <c r="S34" s="464"/>
    </row>
    <row r="35" spans="1:19" ht="23.45" customHeight="1" x14ac:dyDescent="0.25">
      <c r="A35" s="16"/>
      <c r="B35" s="83" t="s">
        <v>43</v>
      </c>
      <c r="C35" s="45">
        <f>D35+E35+F35</f>
        <v>97.7</v>
      </c>
      <c r="D35" s="19">
        <f>D36+D37+D38+D39+D40+D41</f>
        <v>97.7</v>
      </c>
      <c r="E35" s="19">
        <f>+E36+E37+E38+E39+E40+E41</f>
        <v>0</v>
      </c>
      <c r="F35" s="19">
        <f>+F36+F37+F38+F39+F40+F41</f>
        <v>0</v>
      </c>
      <c r="G35" s="291">
        <f>+G36+G37+G38+G39+G40+G41</f>
        <v>0</v>
      </c>
      <c r="H35" s="45">
        <f>I35+J35+K35</f>
        <v>97.7</v>
      </c>
      <c r="I35" s="19">
        <f>+I36+I37+I38+I39+I40+I41</f>
        <v>97.7</v>
      </c>
      <c r="J35" s="19">
        <f>+J36+J37+J38+J39+J40+J41</f>
        <v>0</v>
      </c>
      <c r="K35" s="19">
        <f>+K36+K37+K38+K39+K40+K41</f>
        <v>0</v>
      </c>
      <c r="L35" s="291">
        <f>+L36+L37+L38+L39+L40+L41</f>
        <v>0</v>
      </c>
      <c r="M35" s="45">
        <f>N35+O35+P35</f>
        <v>97.7</v>
      </c>
      <c r="N35" s="19">
        <f>N36+N37+N38+N39+N40+N41</f>
        <v>97.7</v>
      </c>
      <c r="O35" s="19">
        <f>+O36+O37+O38+O39+O40+O41</f>
        <v>0</v>
      </c>
      <c r="P35" s="19">
        <f>+P36+P37+P38+P39+P40+P41</f>
        <v>0</v>
      </c>
      <c r="Q35" s="46">
        <v>0</v>
      </c>
      <c r="R35" s="55">
        <f>M35/C35*100</f>
        <v>100</v>
      </c>
      <c r="S35" s="464"/>
    </row>
    <row r="36" spans="1:19" ht="36" customHeight="1" x14ac:dyDescent="0.25">
      <c r="A36" s="7" t="s">
        <v>50</v>
      </c>
      <c r="B36" s="97" t="s">
        <v>44</v>
      </c>
      <c r="C36" s="111">
        <f t="shared" ref="C36:C41" si="29">D36</f>
        <v>4.2</v>
      </c>
      <c r="D36" s="107">
        <v>4.2</v>
      </c>
      <c r="E36" s="30">
        <v>0</v>
      </c>
      <c r="F36" s="27">
        <v>0</v>
      </c>
      <c r="G36" s="287">
        <v>0</v>
      </c>
      <c r="H36" s="111">
        <f t="shared" ref="H36:H41" si="30">I36+J36+K36</f>
        <v>4.2</v>
      </c>
      <c r="I36" s="107">
        <v>4.2</v>
      </c>
      <c r="J36" s="30">
        <v>0</v>
      </c>
      <c r="K36" s="27">
        <v>0</v>
      </c>
      <c r="L36" s="287">
        <v>0</v>
      </c>
      <c r="M36" s="111">
        <f t="shared" ref="M36:M41" si="31">N36</f>
        <v>4.2</v>
      </c>
      <c r="N36" s="107">
        <v>4.2</v>
      </c>
      <c r="O36" s="30">
        <v>0</v>
      </c>
      <c r="P36" s="27">
        <v>0</v>
      </c>
      <c r="Q36" s="51">
        <v>0</v>
      </c>
      <c r="R36" s="30"/>
      <c r="S36" s="464"/>
    </row>
    <row r="37" spans="1:19" ht="24" customHeight="1" x14ac:dyDescent="0.25">
      <c r="A37" s="7" t="s">
        <v>51</v>
      </c>
      <c r="B37" s="97" t="s">
        <v>45</v>
      </c>
      <c r="C37" s="111">
        <f t="shared" si="29"/>
        <v>41.9</v>
      </c>
      <c r="D37" s="107">
        <v>41.9</v>
      </c>
      <c r="E37" s="30">
        <v>0</v>
      </c>
      <c r="F37" s="27">
        <v>0</v>
      </c>
      <c r="G37" s="287">
        <v>0</v>
      </c>
      <c r="H37" s="111">
        <f t="shared" si="30"/>
        <v>41.9</v>
      </c>
      <c r="I37" s="107">
        <v>41.9</v>
      </c>
      <c r="J37" s="30">
        <v>0</v>
      </c>
      <c r="K37" s="27">
        <v>0</v>
      </c>
      <c r="L37" s="287">
        <v>0</v>
      </c>
      <c r="M37" s="111">
        <f t="shared" si="31"/>
        <v>41.9</v>
      </c>
      <c r="N37" s="107">
        <v>41.9</v>
      </c>
      <c r="O37" s="30">
        <v>0</v>
      </c>
      <c r="P37" s="27">
        <v>0</v>
      </c>
      <c r="Q37" s="51">
        <v>0</v>
      </c>
      <c r="R37" s="30"/>
      <c r="S37" s="464"/>
    </row>
    <row r="38" spans="1:19" ht="27" customHeight="1" x14ac:dyDescent="0.25">
      <c r="A38" s="7" t="s">
        <v>52</v>
      </c>
      <c r="B38" s="97" t="s">
        <v>46</v>
      </c>
      <c r="C38" s="223">
        <f t="shared" si="29"/>
        <v>0</v>
      </c>
      <c r="D38" s="107">
        <v>0</v>
      </c>
      <c r="E38" s="30">
        <v>0</v>
      </c>
      <c r="F38" s="27">
        <v>0</v>
      </c>
      <c r="G38" s="287">
        <v>0</v>
      </c>
      <c r="H38" s="111">
        <f t="shared" si="30"/>
        <v>0</v>
      </c>
      <c r="I38" s="107">
        <v>0</v>
      </c>
      <c r="J38" s="30">
        <v>0</v>
      </c>
      <c r="K38" s="27">
        <v>0</v>
      </c>
      <c r="L38" s="287">
        <v>0</v>
      </c>
      <c r="M38" s="223">
        <f t="shared" si="31"/>
        <v>0</v>
      </c>
      <c r="N38" s="107">
        <v>0</v>
      </c>
      <c r="O38" s="30">
        <v>0</v>
      </c>
      <c r="P38" s="27">
        <v>0</v>
      </c>
      <c r="Q38" s="51">
        <v>0</v>
      </c>
      <c r="R38" s="30"/>
      <c r="S38" s="464"/>
    </row>
    <row r="39" spans="1:19" ht="22.5" customHeight="1" x14ac:dyDescent="0.25">
      <c r="A39" s="7" t="s">
        <v>53</v>
      </c>
      <c r="B39" s="97" t="s">
        <v>47</v>
      </c>
      <c r="C39" s="111">
        <f t="shared" si="29"/>
        <v>37.1</v>
      </c>
      <c r="D39" s="107">
        <v>37.1</v>
      </c>
      <c r="E39" s="30">
        <v>0</v>
      </c>
      <c r="F39" s="27">
        <v>0</v>
      </c>
      <c r="G39" s="287">
        <v>0</v>
      </c>
      <c r="H39" s="111">
        <f t="shared" si="30"/>
        <v>37.1</v>
      </c>
      <c r="I39" s="107">
        <v>37.1</v>
      </c>
      <c r="J39" s="30">
        <v>0</v>
      </c>
      <c r="K39" s="27">
        <v>0</v>
      </c>
      <c r="L39" s="287">
        <v>0</v>
      </c>
      <c r="M39" s="111">
        <f t="shared" si="31"/>
        <v>37.1</v>
      </c>
      <c r="N39" s="107">
        <v>37.1</v>
      </c>
      <c r="O39" s="30">
        <v>0</v>
      </c>
      <c r="P39" s="27">
        <v>0</v>
      </c>
      <c r="Q39" s="51">
        <v>0</v>
      </c>
      <c r="R39" s="30"/>
      <c r="S39" s="464"/>
    </row>
    <row r="40" spans="1:19" ht="30.75" customHeight="1" x14ac:dyDescent="0.25">
      <c r="A40" s="7" t="s">
        <v>54</v>
      </c>
      <c r="B40" s="97" t="s">
        <v>48</v>
      </c>
      <c r="C40" s="111">
        <f t="shared" si="29"/>
        <v>0</v>
      </c>
      <c r="D40" s="107">
        <v>0</v>
      </c>
      <c r="E40" s="30">
        <v>0</v>
      </c>
      <c r="F40" s="27">
        <v>0</v>
      </c>
      <c r="G40" s="287">
        <v>0</v>
      </c>
      <c r="H40" s="111">
        <f t="shared" si="30"/>
        <v>0</v>
      </c>
      <c r="I40" s="107">
        <v>0</v>
      </c>
      <c r="J40" s="30">
        <v>0</v>
      </c>
      <c r="K40" s="27">
        <v>0</v>
      </c>
      <c r="L40" s="287">
        <v>0</v>
      </c>
      <c r="M40" s="111">
        <f t="shared" si="31"/>
        <v>0</v>
      </c>
      <c r="N40" s="107">
        <v>0</v>
      </c>
      <c r="O40" s="30">
        <v>0</v>
      </c>
      <c r="P40" s="27">
        <v>0</v>
      </c>
      <c r="Q40" s="51">
        <v>0</v>
      </c>
      <c r="R40" s="30"/>
      <c r="S40" s="464"/>
    </row>
    <row r="41" spans="1:19" ht="47.25" customHeight="1" x14ac:dyDescent="0.25">
      <c r="A41" s="7" t="s">
        <v>55</v>
      </c>
      <c r="B41" s="99" t="s">
        <v>49</v>
      </c>
      <c r="C41" s="112">
        <f t="shared" si="29"/>
        <v>14.5</v>
      </c>
      <c r="D41" s="113">
        <v>14.5</v>
      </c>
      <c r="E41" s="186">
        <v>0</v>
      </c>
      <c r="F41" s="110">
        <v>0</v>
      </c>
      <c r="G41" s="292">
        <v>0</v>
      </c>
      <c r="H41" s="112">
        <f t="shared" si="30"/>
        <v>14.5</v>
      </c>
      <c r="I41" s="113">
        <v>14.5</v>
      </c>
      <c r="J41" s="186">
        <v>0</v>
      </c>
      <c r="K41" s="110">
        <v>0</v>
      </c>
      <c r="L41" s="292">
        <v>0</v>
      </c>
      <c r="M41" s="112">
        <f t="shared" si="31"/>
        <v>14.5</v>
      </c>
      <c r="N41" s="113">
        <v>14.5</v>
      </c>
      <c r="O41" s="186">
        <v>0</v>
      </c>
      <c r="P41" s="110">
        <v>0</v>
      </c>
      <c r="Q41" s="51">
        <v>0</v>
      </c>
      <c r="R41" s="186"/>
      <c r="S41" s="464"/>
    </row>
    <row r="42" spans="1:19" ht="24.6" customHeight="1" x14ac:dyDescent="0.25">
      <c r="A42" s="17"/>
      <c r="B42" s="100" t="s">
        <v>56</v>
      </c>
      <c r="C42" s="45">
        <f>D42+E42+F42</f>
        <v>69.8</v>
      </c>
      <c r="D42" s="18">
        <f>D43+D44+D45+D46+D47</f>
        <v>69.8</v>
      </c>
      <c r="E42" s="18">
        <f t="shared" ref="E42:G42" si="32">E43+E44+E45+E46+E47</f>
        <v>0</v>
      </c>
      <c r="F42" s="18">
        <f t="shared" si="32"/>
        <v>0</v>
      </c>
      <c r="G42" s="293">
        <f t="shared" si="32"/>
        <v>0</v>
      </c>
      <c r="H42" s="45">
        <f>I42+J42+K42</f>
        <v>69.8</v>
      </c>
      <c r="I42" s="18">
        <f>I43+I44+I45+I46+I47</f>
        <v>69.8</v>
      </c>
      <c r="J42" s="18">
        <f t="shared" ref="J42:L42" si="33">J43+J44+J45+J46+J47</f>
        <v>0</v>
      </c>
      <c r="K42" s="18">
        <f t="shared" si="33"/>
        <v>0</v>
      </c>
      <c r="L42" s="293">
        <f t="shared" si="33"/>
        <v>0</v>
      </c>
      <c r="M42" s="45">
        <f>N42+O42+P42</f>
        <v>69.8</v>
      </c>
      <c r="N42" s="18">
        <f>N43+N44+N45+N46+N47</f>
        <v>69.8</v>
      </c>
      <c r="O42" s="18">
        <f t="shared" ref="O42:P42" si="34">O43+O44+O45+O46+O47</f>
        <v>0</v>
      </c>
      <c r="P42" s="18">
        <f t="shared" si="34"/>
        <v>0</v>
      </c>
      <c r="Q42" s="46">
        <v>0</v>
      </c>
      <c r="R42" s="55">
        <f>M42/C42*100</f>
        <v>100</v>
      </c>
      <c r="S42" s="464"/>
    </row>
    <row r="43" spans="1:19" ht="78.75" customHeight="1" x14ac:dyDescent="0.25">
      <c r="A43" s="10" t="s">
        <v>62</v>
      </c>
      <c r="B43" s="101" t="s">
        <v>57</v>
      </c>
      <c r="C43" s="115">
        <f t="shared" ref="C43:C49" si="35">D43</f>
        <v>4.4000000000000004</v>
      </c>
      <c r="D43" s="106">
        <v>4.4000000000000004</v>
      </c>
      <c r="E43" s="188">
        <v>0</v>
      </c>
      <c r="F43" s="285">
        <v>0</v>
      </c>
      <c r="G43" s="294">
        <v>0</v>
      </c>
      <c r="H43" s="295">
        <f>I43+J43+K43</f>
        <v>4.4000000000000004</v>
      </c>
      <c r="I43" s="106">
        <v>4.4000000000000004</v>
      </c>
      <c r="J43" s="188">
        <v>0</v>
      </c>
      <c r="K43" s="285">
        <v>0</v>
      </c>
      <c r="L43" s="294">
        <v>0</v>
      </c>
      <c r="M43" s="115">
        <f t="shared" ref="M43:M49" si="36">N43</f>
        <v>4.4000000000000004</v>
      </c>
      <c r="N43" s="106">
        <v>4.4000000000000004</v>
      </c>
      <c r="O43" s="188">
        <v>0</v>
      </c>
      <c r="P43" s="285">
        <v>0</v>
      </c>
      <c r="Q43" s="51">
        <v>0</v>
      </c>
      <c r="R43" s="188"/>
      <c r="S43" s="464"/>
    </row>
    <row r="44" spans="1:19" ht="36" x14ac:dyDescent="0.25">
      <c r="A44" s="11" t="s">
        <v>63</v>
      </c>
      <c r="B44" s="97" t="s">
        <v>58</v>
      </c>
      <c r="C44" s="108">
        <f t="shared" si="35"/>
        <v>0</v>
      </c>
      <c r="D44" s="107">
        <v>0</v>
      </c>
      <c r="E44" s="30">
        <v>0</v>
      </c>
      <c r="F44" s="27">
        <v>0</v>
      </c>
      <c r="G44" s="287">
        <v>0</v>
      </c>
      <c r="H44" s="52">
        <f t="shared" ref="H44:H47" si="37">I44+J44+K44</f>
        <v>0</v>
      </c>
      <c r="I44" s="107">
        <v>0</v>
      </c>
      <c r="J44" s="30">
        <v>0</v>
      </c>
      <c r="K44" s="27">
        <v>0</v>
      </c>
      <c r="L44" s="287">
        <v>0</v>
      </c>
      <c r="M44" s="108">
        <f t="shared" si="36"/>
        <v>0</v>
      </c>
      <c r="N44" s="107">
        <v>0</v>
      </c>
      <c r="O44" s="30">
        <v>0</v>
      </c>
      <c r="P44" s="27">
        <v>0</v>
      </c>
      <c r="Q44" s="51">
        <v>0</v>
      </c>
      <c r="R44" s="30"/>
      <c r="S44" s="464"/>
    </row>
    <row r="45" spans="1:19" ht="37.5" customHeight="1" x14ac:dyDescent="0.25">
      <c r="A45" s="11" t="s">
        <v>64</v>
      </c>
      <c r="B45" s="97" t="s">
        <v>59</v>
      </c>
      <c r="C45" s="108">
        <f t="shared" si="35"/>
        <v>2.4</v>
      </c>
      <c r="D45" s="107">
        <v>2.4</v>
      </c>
      <c r="E45" s="30">
        <v>0</v>
      </c>
      <c r="F45" s="27">
        <v>0</v>
      </c>
      <c r="G45" s="287">
        <v>0</v>
      </c>
      <c r="H45" s="52">
        <f t="shared" si="37"/>
        <v>2.4</v>
      </c>
      <c r="I45" s="107">
        <v>2.4</v>
      </c>
      <c r="J45" s="30">
        <v>0</v>
      </c>
      <c r="K45" s="27">
        <v>0</v>
      </c>
      <c r="L45" s="287">
        <v>0</v>
      </c>
      <c r="M45" s="108">
        <f t="shared" si="36"/>
        <v>2.4</v>
      </c>
      <c r="N45" s="107">
        <v>2.4</v>
      </c>
      <c r="O45" s="30">
        <v>0</v>
      </c>
      <c r="P45" s="27">
        <v>0</v>
      </c>
      <c r="Q45" s="51">
        <v>0</v>
      </c>
      <c r="R45" s="30"/>
      <c r="S45" s="464"/>
    </row>
    <row r="46" spans="1:19" ht="34.5" customHeight="1" x14ac:dyDescent="0.25">
      <c r="A46" s="11" t="s">
        <v>65</v>
      </c>
      <c r="B46" s="97" t="s">
        <v>60</v>
      </c>
      <c r="C46" s="108">
        <f t="shared" si="35"/>
        <v>39</v>
      </c>
      <c r="D46" s="107">
        <v>39</v>
      </c>
      <c r="E46" s="30">
        <v>0</v>
      </c>
      <c r="F46" s="27">
        <v>0</v>
      </c>
      <c r="G46" s="287">
        <v>0</v>
      </c>
      <c r="H46" s="52">
        <f t="shared" si="37"/>
        <v>39</v>
      </c>
      <c r="I46" s="107">
        <v>39</v>
      </c>
      <c r="J46" s="30">
        <v>0</v>
      </c>
      <c r="K46" s="27">
        <v>0</v>
      </c>
      <c r="L46" s="287">
        <v>0</v>
      </c>
      <c r="M46" s="108">
        <f t="shared" si="36"/>
        <v>39</v>
      </c>
      <c r="N46" s="107">
        <v>39</v>
      </c>
      <c r="O46" s="30">
        <v>0</v>
      </c>
      <c r="P46" s="27">
        <v>0</v>
      </c>
      <c r="Q46" s="51">
        <v>0</v>
      </c>
      <c r="R46" s="30"/>
      <c r="S46" s="464"/>
    </row>
    <row r="47" spans="1:19" ht="42" customHeight="1" x14ac:dyDescent="0.25">
      <c r="A47" s="11" t="s">
        <v>66</v>
      </c>
      <c r="B47" s="97" t="s">
        <v>61</v>
      </c>
      <c r="C47" s="108">
        <f t="shared" si="35"/>
        <v>24</v>
      </c>
      <c r="D47" s="107">
        <v>24</v>
      </c>
      <c r="E47" s="30">
        <v>0</v>
      </c>
      <c r="F47" s="27">
        <v>0</v>
      </c>
      <c r="G47" s="287">
        <v>0</v>
      </c>
      <c r="H47" s="52">
        <f t="shared" si="37"/>
        <v>24</v>
      </c>
      <c r="I47" s="107">
        <v>24</v>
      </c>
      <c r="J47" s="30">
        <v>0</v>
      </c>
      <c r="K47" s="27">
        <v>0</v>
      </c>
      <c r="L47" s="287">
        <v>0</v>
      </c>
      <c r="M47" s="108">
        <f t="shared" si="36"/>
        <v>24</v>
      </c>
      <c r="N47" s="107">
        <v>24</v>
      </c>
      <c r="O47" s="30">
        <v>0</v>
      </c>
      <c r="P47" s="27">
        <v>0</v>
      </c>
      <c r="Q47" s="51">
        <v>0</v>
      </c>
      <c r="R47" s="30"/>
      <c r="S47" s="464"/>
    </row>
    <row r="48" spans="1:19" ht="28.15" customHeight="1" x14ac:dyDescent="0.25">
      <c r="A48" s="9"/>
      <c r="B48" s="100" t="s">
        <v>69</v>
      </c>
      <c r="C48" s="45">
        <f t="shared" si="35"/>
        <v>25</v>
      </c>
      <c r="D48" s="21">
        <f>D49</f>
        <v>25</v>
      </c>
      <c r="E48" s="21">
        <f t="shared" ref="E48:G48" si="38">E49</f>
        <v>0</v>
      </c>
      <c r="F48" s="18">
        <f t="shared" si="38"/>
        <v>0</v>
      </c>
      <c r="G48" s="293">
        <f t="shared" si="38"/>
        <v>0</v>
      </c>
      <c r="H48" s="45">
        <f t="shared" ref="H48:L48" si="39">H49</f>
        <v>25</v>
      </c>
      <c r="I48" s="21">
        <f t="shared" si="39"/>
        <v>25</v>
      </c>
      <c r="J48" s="21">
        <f t="shared" si="39"/>
        <v>0</v>
      </c>
      <c r="K48" s="18">
        <f t="shared" si="39"/>
        <v>0</v>
      </c>
      <c r="L48" s="293">
        <f t="shared" si="39"/>
        <v>0</v>
      </c>
      <c r="M48" s="45">
        <f t="shared" si="36"/>
        <v>25</v>
      </c>
      <c r="N48" s="21">
        <f>N49</f>
        <v>25</v>
      </c>
      <c r="O48" s="21">
        <f t="shared" ref="O48:P48" si="40">O49</f>
        <v>0</v>
      </c>
      <c r="P48" s="18">
        <f t="shared" si="40"/>
        <v>0</v>
      </c>
      <c r="Q48" s="46">
        <v>0</v>
      </c>
      <c r="R48" s="55">
        <f>M48/C48*100</f>
        <v>100</v>
      </c>
      <c r="S48" s="464"/>
    </row>
    <row r="49" spans="1:19" ht="47.25" customHeight="1" x14ac:dyDescent="0.25">
      <c r="A49" s="9" t="s">
        <v>68</v>
      </c>
      <c r="B49" s="97" t="s">
        <v>67</v>
      </c>
      <c r="C49" s="111">
        <f t="shared" si="35"/>
        <v>25</v>
      </c>
      <c r="D49" s="27">
        <v>25</v>
      </c>
      <c r="E49" s="27">
        <v>0</v>
      </c>
      <c r="F49" s="27">
        <v>0</v>
      </c>
      <c r="G49" s="287">
        <v>0</v>
      </c>
      <c r="H49" s="296">
        <f t="shared" ref="H49:H80" si="41">I49+J49+K49</f>
        <v>25</v>
      </c>
      <c r="I49" s="27">
        <v>25</v>
      </c>
      <c r="J49" s="27">
        <v>0</v>
      </c>
      <c r="K49" s="27">
        <v>0</v>
      </c>
      <c r="L49" s="287">
        <v>0</v>
      </c>
      <c r="M49" s="111">
        <f t="shared" si="36"/>
        <v>25</v>
      </c>
      <c r="N49" s="27">
        <v>25</v>
      </c>
      <c r="O49" s="27">
        <v>0</v>
      </c>
      <c r="P49" s="27">
        <v>0</v>
      </c>
      <c r="Q49" s="51">
        <v>0</v>
      </c>
      <c r="R49" s="30"/>
      <c r="S49" s="464"/>
    </row>
    <row r="50" spans="1:19" ht="36" x14ac:dyDescent="0.25">
      <c r="A50" s="13"/>
      <c r="B50" s="96" t="s">
        <v>16</v>
      </c>
      <c r="C50" s="118">
        <f>D50+E50+F50</f>
        <v>359.8</v>
      </c>
      <c r="D50" s="119">
        <f>D51</f>
        <v>75.099999999999994</v>
      </c>
      <c r="E50" s="20">
        <f t="shared" ref="E50:G50" si="42">E51</f>
        <v>25.6</v>
      </c>
      <c r="F50" s="20">
        <f t="shared" si="42"/>
        <v>259.10000000000002</v>
      </c>
      <c r="G50" s="160">
        <f t="shared" si="42"/>
        <v>0</v>
      </c>
      <c r="H50" s="93">
        <f t="shared" si="41"/>
        <v>359.8</v>
      </c>
      <c r="I50" s="20">
        <f>I51</f>
        <v>75.099999999999994</v>
      </c>
      <c r="J50" s="20">
        <f t="shared" ref="J50:L50" si="43">J51</f>
        <v>25.6</v>
      </c>
      <c r="K50" s="20">
        <f t="shared" si="43"/>
        <v>259.10000000000002</v>
      </c>
      <c r="L50" s="160">
        <f t="shared" si="43"/>
        <v>0</v>
      </c>
      <c r="M50" s="118">
        <f>N50+O50+P50</f>
        <v>217.3</v>
      </c>
      <c r="N50" s="119">
        <f>N51</f>
        <v>75</v>
      </c>
      <c r="O50" s="20">
        <f t="shared" ref="O50:P50" si="44">O51</f>
        <v>12.8</v>
      </c>
      <c r="P50" s="20">
        <f t="shared" si="44"/>
        <v>129.5</v>
      </c>
      <c r="Q50" s="48">
        <v>0</v>
      </c>
      <c r="R50" s="54">
        <f>M50/C50*100</f>
        <v>60.394663702056697</v>
      </c>
      <c r="S50" s="464"/>
    </row>
    <row r="51" spans="1:19" ht="33.75" customHeight="1" x14ac:dyDescent="0.25">
      <c r="A51" s="5"/>
      <c r="B51" s="97" t="s">
        <v>71</v>
      </c>
      <c r="C51" s="111">
        <f>D51+E51+F51</f>
        <v>359.8</v>
      </c>
      <c r="D51" s="27">
        <v>75.099999999999994</v>
      </c>
      <c r="E51" s="27">
        <v>25.6</v>
      </c>
      <c r="F51" s="27">
        <v>259.10000000000002</v>
      </c>
      <c r="G51" s="287">
        <v>0</v>
      </c>
      <c r="H51" s="111">
        <f t="shared" si="41"/>
        <v>359.8</v>
      </c>
      <c r="I51" s="27">
        <v>75.099999999999994</v>
      </c>
      <c r="J51" s="27">
        <v>25.6</v>
      </c>
      <c r="K51" s="27">
        <v>259.10000000000002</v>
      </c>
      <c r="L51" s="287">
        <v>0</v>
      </c>
      <c r="M51" s="111">
        <f>N51+O51+P51</f>
        <v>217.3</v>
      </c>
      <c r="N51" s="27">
        <v>75</v>
      </c>
      <c r="O51" s="27">
        <v>12.8</v>
      </c>
      <c r="P51" s="27">
        <v>129.5</v>
      </c>
      <c r="Q51" s="51">
        <v>0</v>
      </c>
      <c r="R51" s="30"/>
      <c r="S51" s="464"/>
    </row>
    <row r="52" spans="1:19" ht="39.75" customHeight="1" x14ac:dyDescent="0.25">
      <c r="A52" s="5"/>
      <c r="B52" s="102" t="s">
        <v>277</v>
      </c>
      <c r="C52" s="120">
        <f>D52+E52+F52</f>
        <v>290</v>
      </c>
      <c r="D52" s="121">
        <f>D53</f>
        <v>290</v>
      </c>
      <c r="E52" s="23">
        <f t="shared" ref="E52:G52" si="45">E53</f>
        <v>0</v>
      </c>
      <c r="F52" s="23">
        <f t="shared" si="45"/>
        <v>0</v>
      </c>
      <c r="G52" s="601">
        <f t="shared" si="45"/>
        <v>0</v>
      </c>
      <c r="H52" s="47">
        <f t="shared" si="41"/>
        <v>290</v>
      </c>
      <c r="I52" s="23">
        <f>I53</f>
        <v>290</v>
      </c>
      <c r="J52" s="23">
        <f t="shared" ref="J52:L52" si="46">J53</f>
        <v>0</v>
      </c>
      <c r="K52" s="23">
        <f t="shared" si="46"/>
        <v>0</v>
      </c>
      <c r="L52" s="601">
        <f t="shared" si="46"/>
        <v>0</v>
      </c>
      <c r="M52" s="120">
        <f>N52+O52+P52</f>
        <v>290</v>
      </c>
      <c r="N52" s="121">
        <f>N53</f>
        <v>290</v>
      </c>
      <c r="O52" s="23">
        <f t="shared" ref="O52:P52" si="47">O53</f>
        <v>0</v>
      </c>
      <c r="P52" s="23">
        <f t="shared" si="47"/>
        <v>0</v>
      </c>
      <c r="Q52" s="48">
        <v>0</v>
      </c>
      <c r="R52" s="54">
        <f>M52/C52*100</f>
        <v>100</v>
      </c>
      <c r="S52" s="464"/>
    </row>
    <row r="53" spans="1:19" ht="25.5" customHeight="1" x14ac:dyDescent="0.25">
      <c r="A53" s="5"/>
      <c r="B53" s="97" t="s">
        <v>155</v>
      </c>
      <c r="C53" s="108">
        <f>D53</f>
        <v>290</v>
      </c>
      <c r="D53" s="110">
        <v>290</v>
      </c>
      <c r="E53" s="110">
        <v>0</v>
      </c>
      <c r="F53" s="27">
        <v>0</v>
      </c>
      <c r="G53" s="287">
        <v>0</v>
      </c>
      <c r="H53" s="108">
        <f t="shared" si="41"/>
        <v>290</v>
      </c>
      <c r="I53" s="110">
        <v>290</v>
      </c>
      <c r="J53" s="110">
        <v>0</v>
      </c>
      <c r="K53" s="27">
        <v>0</v>
      </c>
      <c r="L53" s="287">
        <v>0</v>
      </c>
      <c r="M53" s="108">
        <f>N53</f>
        <v>290</v>
      </c>
      <c r="N53" s="110">
        <v>290</v>
      </c>
      <c r="O53" s="110">
        <v>0</v>
      </c>
      <c r="P53" s="27">
        <v>0</v>
      </c>
      <c r="Q53" s="51">
        <v>0</v>
      </c>
      <c r="R53" s="30"/>
      <c r="S53" s="464"/>
    </row>
    <row r="54" spans="1:19" ht="41.25" customHeight="1" x14ac:dyDescent="0.25">
      <c r="A54" s="5"/>
      <c r="B54" s="104" t="s">
        <v>94</v>
      </c>
      <c r="C54" s="120">
        <f t="shared" ref="C54:C87" si="48">D54+E54+F54</f>
        <v>967.7</v>
      </c>
      <c r="D54" s="121">
        <f>D55+D58+D61+D62+D63+D64</f>
        <v>967.7</v>
      </c>
      <c r="E54" s="23">
        <f>E55+E56+E57+E58+E59+E60+E61+E62</f>
        <v>0</v>
      </c>
      <c r="F54" s="23">
        <f>F55+F56+F57+F58+F59+F60+F61+F62</f>
        <v>0</v>
      </c>
      <c r="G54" s="305">
        <f>G55+G56+G57+G58+G59+G60+G61+G62</f>
        <v>0</v>
      </c>
      <c r="H54" s="120">
        <f t="shared" si="41"/>
        <v>967.7</v>
      </c>
      <c r="I54" s="121">
        <f>I55+I58+I61+I62+I63+I64</f>
        <v>967.7</v>
      </c>
      <c r="J54" s="23">
        <f>J55+J56+J57+J58+J59+J60+J61+J62</f>
        <v>0</v>
      </c>
      <c r="K54" s="23">
        <f>K55+K56+K57+K58+K59+K60+K61+K62</f>
        <v>0</v>
      </c>
      <c r="L54" s="305">
        <f>L55+L56+L57+L58+L59+L60+L61+L62</f>
        <v>0</v>
      </c>
      <c r="M54" s="120">
        <f t="shared" ref="M54:M87" si="49">N54+O54+P54</f>
        <v>967.5</v>
      </c>
      <c r="N54" s="121">
        <f>N55+N58+N61+N62+N63+N64</f>
        <v>967.5</v>
      </c>
      <c r="O54" s="23">
        <f>O55+O56+O57+O58+O59+O60+O61+O62</f>
        <v>0</v>
      </c>
      <c r="P54" s="23">
        <f>P55+P56+P57+P58+P59+P60+P61+P62</f>
        <v>0</v>
      </c>
      <c r="Q54" s="48">
        <f>Q55+Q56+Q57+Q58+Q59+Q60+Q61+Q62</f>
        <v>0</v>
      </c>
      <c r="R54" s="306">
        <f>M54/C54*100</f>
        <v>99.979332437738961</v>
      </c>
      <c r="S54" s="464"/>
    </row>
    <row r="55" spans="1:19" ht="54.75" customHeight="1" x14ac:dyDescent="0.25">
      <c r="A55" s="5"/>
      <c r="B55" s="97" t="s">
        <v>307</v>
      </c>
      <c r="C55" s="108">
        <f t="shared" si="48"/>
        <v>631.5</v>
      </c>
      <c r="D55" s="107">
        <v>631.5</v>
      </c>
      <c r="E55" s="29">
        <v>0</v>
      </c>
      <c r="F55" s="26">
        <v>0</v>
      </c>
      <c r="G55" s="290">
        <v>0</v>
      </c>
      <c r="H55" s="108">
        <f t="shared" si="41"/>
        <v>631.5</v>
      </c>
      <c r="I55" s="107">
        <v>631.5</v>
      </c>
      <c r="J55" s="29">
        <v>0</v>
      </c>
      <c r="K55" s="26">
        <v>0</v>
      </c>
      <c r="L55" s="290">
        <v>0</v>
      </c>
      <c r="M55" s="108">
        <f t="shared" si="49"/>
        <v>631.5</v>
      </c>
      <c r="N55" s="107">
        <v>631.5</v>
      </c>
      <c r="O55" s="29">
        <v>0</v>
      </c>
      <c r="P55" s="26">
        <v>0</v>
      </c>
      <c r="Q55" s="50">
        <v>0</v>
      </c>
      <c r="R55" s="302"/>
      <c r="S55" s="464"/>
    </row>
    <row r="56" spans="1:19" ht="32.25" customHeight="1" x14ac:dyDescent="0.25">
      <c r="A56" s="5"/>
      <c r="B56" s="97" t="s">
        <v>89</v>
      </c>
      <c r="C56" s="108">
        <f t="shared" si="48"/>
        <v>0</v>
      </c>
      <c r="D56" s="107">
        <v>0</v>
      </c>
      <c r="E56" s="29">
        <v>0</v>
      </c>
      <c r="F56" s="26">
        <v>0</v>
      </c>
      <c r="G56" s="290">
        <v>0</v>
      </c>
      <c r="H56" s="108">
        <v>0</v>
      </c>
      <c r="I56" s="107">
        <v>0</v>
      </c>
      <c r="J56" s="29">
        <v>0</v>
      </c>
      <c r="K56" s="26">
        <v>0</v>
      </c>
      <c r="L56" s="290">
        <v>0</v>
      </c>
      <c r="M56" s="108">
        <f t="shared" si="49"/>
        <v>0</v>
      </c>
      <c r="N56" s="107">
        <v>0</v>
      </c>
      <c r="O56" s="29">
        <v>0</v>
      </c>
      <c r="P56" s="26">
        <v>0</v>
      </c>
      <c r="Q56" s="50">
        <v>0</v>
      </c>
      <c r="R56" s="302"/>
      <c r="S56" s="464"/>
    </row>
    <row r="57" spans="1:19" ht="39" customHeight="1" x14ac:dyDescent="0.25">
      <c r="A57" s="5"/>
      <c r="B57" s="97" t="s">
        <v>90</v>
      </c>
      <c r="C57" s="108">
        <f t="shared" si="48"/>
        <v>0</v>
      </c>
      <c r="D57" s="107">
        <v>0</v>
      </c>
      <c r="E57" s="29">
        <v>0</v>
      </c>
      <c r="F57" s="26">
        <v>0</v>
      </c>
      <c r="G57" s="290">
        <v>0</v>
      </c>
      <c r="H57" s="108">
        <f t="shared" si="41"/>
        <v>0</v>
      </c>
      <c r="I57" s="107">
        <v>0</v>
      </c>
      <c r="J57" s="29">
        <v>0</v>
      </c>
      <c r="K57" s="26">
        <v>0</v>
      </c>
      <c r="L57" s="290">
        <v>0</v>
      </c>
      <c r="M57" s="108">
        <f t="shared" si="49"/>
        <v>0</v>
      </c>
      <c r="N57" s="107">
        <v>0</v>
      </c>
      <c r="O57" s="29">
        <v>0</v>
      </c>
      <c r="P57" s="26">
        <v>0</v>
      </c>
      <c r="Q57" s="50">
        <v>0</v>
      </c>
      <c r="R57" s="302"/>
      <c r="S57" s="464"/>
    </row>
    <row r="58" spans="1:19" ht="27.75" customHeight="1" x14ac:dyDescent="0.25">
      <c r="A58" s="5"/>
      <c r="B58" s="97" t="s">
        <v>91</v>
      </c>
      <c r="C58" s="108">
        <f t="shared" si="48"/>
        <v>45</v>
      </c>
      <c r="D58" s="107">
        <v>45</v>
      </c>
      <c r="E58" s="29">
        <v>0</v>
      </c>
      <c r="F58" s="26">
        <v>0</v>
      </c>
      <c r="G58" s="290">
        <v>0</v>
      </c>
      <c r="H58" s="108">
        <f t="shared" si="41"/>
        <v>45</v>
      </c>
      <c r="I58" s="107">
        <v>45</v>
      </c>
      <c r="J58" s="29">
        <v>0</v>
      </c>
      <c r="K58" s="26">
        <v>0</v>
      </c>
      <c r="L58" s="290">
        <v>0</v>
      </c>
      <c r="M58" s="108">
        <f t="shared" si="49"/>
        <v>45</v>
      </c>
      <c r="N58" s="107">
        <v>45</v>
      </c>
      <c r="O58" s="29">
        <v>0</v>
      </c>
      <c r="P58" s="26">
        <v>0</v>
      </c>
      <c r="Q58" s="50">
        <v>0</v>
      </c>
      <c r="R58" s="302"/>
      <c r="S58" s="464"/>
    </row>
    <row r="59" spans="1:19" ht="51.75" customHeight="1" x14ac:dyDescent="0.25">
      <c r="A59" s="5"/>
      <c r="B59" s="97" t="s">
        <v>92</v>
      </c>
      <c r="C59" s="108">
        <f t="shared" si="48"/>
        <v>0</v>
      </c>
      <c r="D59" s="107">
        <v>0</v>
      </c>
      <c r="E59" s="29">
        <v>0</v>
      </c>
      <c r="F59" s="26">
        <v>0</v>
      </c>
      <c r="G59" s="290">
        <v>0</v>
      </c>
      <c r="H59" s="108">
        <f t="shared" si="41"/>
        <v>0</v>
      </c>
      <c r="I59" s="107">
        <v>0</v>
      </c>
      <c r="J59" s="29">
        <v>0</v>
      </c>
      <c r="K59" s="26">
        <v>0</v>
      </c>
      <c r="L59" s="290">
        <v>0</v>
      </c>
      <c r="M59" s="108">
        <f t="shared" si="49"/>
        <v>0</v>
      </c>
      <c r="N59" s="107">
        <v>0</v>
      </c>
      <c r="O59" s="29">
        <v>0</v>
      </c>
      <c r="P59" s="26">
        <v>0</v>
      </c>
      <c r="Q59" s="50">
        <v>0</v>
      </c>
      <c r="R59" s="302"/>
      <c r="S59" s="464"/>
    </row>
    <row r="60" spans="1:19" ht="75" customHeight="1" x14ac:dyDescent="0.25">
      <c r="A60" s="5"/>
      <c r="B60" s="97" t="s">
        <v>158</v>
      </c>
      <c r="C60" s="108">
        <f t="shared" si="48"/>
        <v>0</v>
      </c>
      <c r="D60" s="107">
        <v>0</v>
      </c>
      <c r="E60" s="29">
        <v>0</v>
      </c>
      <c r="F60" s="26">
        <v>0</v>
      </c>
      <c r="G60" s="290">
        <v>0</v>
      </c>
      <c r="H60" s="108">
        <f t="shared" si="41"/>
        <v>0</v>
      </c>
      <c r="I60" s="107">
        <v>0</v>
      </c>
      <c r="J60" s="29">
        <v>0</v>
      </c>
      <c r="K60" s="26">
        <v>0</v>
      </c>
      <c r="L60" s="290">
        <v>0</v>
      </c>
      <c r="M60" s="108">
        <f t="shared" si="49"/>
        <v>0</v>
      </c>
      <c r="N60" s="107">
        <v>0</v>
      </c>
      <c r="O60" s="29">
        <v>0</v>
      </c>
      <c r="P60" s="26">
        <v>0</v>
      </c>
      <c r="Q60" s="50">
        <v>0</v>
      </c>
      <c r="R60" s="302"/>
      <c r="S60" s="464"/>
    </row>
    <row r="61" spans="1:19" ht="48.75" customHeight="1" x14ac:dyDescent="0.25">
      <c r="A61" s="5"/>
      <c r="B61" s="97" t="s">
        <v>199</v>
      </c>
      <c r="C61" s="108">
        <f t="shared" si="48"/>
        <v>7</v>
      </c>
      <c r="D61" s="107">
        <v>7</v>
      </c>
      <c r="E61" s="29">
        <v>0</v>
      </c>
      <c r="F61" s="26">
        <v>0</v>
      </c>
      <c r="G61" s="290">
        <v>0</v>
      </c>
      <c r="H61" s="108">
        <f t="shared" si="41"/>
        <v>7</v>
      </c>
      <c r="I61" s="107">
        <v>7</v>
      </c>
      <c r="J61" s="29">
        <v>0</v>
      </c>
      <c r="K61" s="26">
        <v>0</v>
      </c>
      <c r="L61" s="290">
        <v>0</v>
      </c>
      <c r="M61" s="108">
        <f t="shared" si="49"/>
        <v>7</v>
      </c>
      <c r="N61" s="107">
        <v>7</v>
      </c>
      <c r="O61" s="29">
        <v>0</v>
      </c>
      <c r="P61" s="26">
        <v>0</v>
      </c>
      <c r="Q61" s="50">
        <v>0</v>
      </c>
      <c r="R61" s="302"/>
      <c r="S61" s="464"/>
    </row>
    <row r="62" spans="1:19" ht="36.75" customHeight="1" x14ac:dyDescent="0.25">
      <c r="A62" s="5"/>
      <c r="B62" s="97" t="s">
        <v>93</v>
      </c>
      <c r="C62" s="108">
        <f t="shared" si="48"/>
        <v>164.7</v>
      </c>
      <c r="D62" s="107">
        <v>164.7</v>
      </c>
      <c r="E62" s="30">
        <v>0</v>
      </c>
      <c r="F62" s="27">
        <v>0</v>
      </c>
      <c r="G62" s="287">
        <v>0</v>
      </c>
      <c r="H62" s="108">
        <f t="shared" si="41"/>
        <v>164.7</v>
      </c>
      <c r="I62" s="107">
        <v>164.7</v>
      </c>
      <c r="J62" s="30">
        <v>0</v>
      </c>
      <c r="K62" s="27">
        <v>0</v>
      </c>
      <c r="L62" s="287">
        <v>0</v>
      </c>
      <c r="M62" s="108">
        <f t="shared" si="49"/>
        <v>164.5</v>
      </c>
      <c r="N62" s="107">
        <v>164.5</v>
      </c>
      <c r="O62" s="30">
        <v>0</v>
      </c>
      <c r="P62" s="27">
        <v>0</v>
      </c>
      <c r="Q62" s="51">
        <v>0</v>
      </c>
      <c r="R62" s="304"/>
      <c r="S62" s="464"/>
    </row>
    <row r="63" spans="1:19" ht="30" customHeight="1" x14ac:dyDescent="0.25">
      <c r="A63" s="5"/>
      <c r="B63" s="433" t="s">
        <v>184</v>
      </c>
      <c r="C63" s="108">
        <f t="shared" si="48"/>
        <v>83</v>
      </c>
      <c r="D63" s="107">
        <v>83</v>
      </c>
      <c r="E63" s="188">
        <v>0</v>
      </c>
      <c r="F63" s="285">
        <v>0</v>
      </c>
      <c r="G63" s="294">
        <v>0</v>
      </c>
      <c r="H63" s="108">
        <f t="shared" si="41"/>
        <v>83</v>
      </c>
      <c r="I63" s="107">
        <v>83</v>
      </c>
      <c r="J63" s="188">
        <v>0</v>
      </c>
      <c r="K63" s="285">
        <v>0</v>
      </c>
      <c r="L63" s="294">
        <v>0</v>
      </c>
      <c r="M63" s="108">
        <f t="shared" si="49"/>
        <v>83</v>
      </c>
      <c r="N63" s="107">
        <v>83</v>
      </c>
      <c r="O63" s="188">
        <v>0</v>
      </c>
      <c r="P63" s="285">
        <v>0</v>
      </c>
      <c r="Q63" s="51">
        <v>0</v>
      </c>
      <c r="R63" s="304"/>
      <c r="S63" s="464"/>
    </row>
    <row r="64" spans="1:19" ht="42" customHeight="1" x14ac:dyDescent="0.25">
      <c r="A64" s="5"/>
      <c r="B64" s="433" t="s">
        <v>221</v>
      </c>
      <c r="C64" s="108">
        <f t="shared" si="48"/>
        <v>36.5</v>
      </c>
      <c r="D64" s="107">
        <v>36.5</v>
      </c>
      <c r="E64" s="188">
        <v>0</v>
      </c>
      <c r="F64" s="285">
        <v>0</v>
      </c>
      <c r="G64" s="294">
        <v>0</v>
      </c>
      <c r="H64" s="108">
        <f t="shared" si="41"/>
        <v>36.5</v>
      </c>
      <c r="I64" s="107">
        <v>36.5</v>
      </c>
      <c r="J64" s="188">
        <v>0</v>
      </c>
      <c r="K64" s="285">
        <v>0</v>
      </c>
      <c r="L64" s="294">
        <v>0</v>
      </c>
      <c r="M64" s="108">
        <f t="shared" si="49"/>
        <v>36.5</v>
      </c>
      <c r="N64" s="107">
        <v>36.5</v>
      </c>
      <c r="O64" s="188">
        <v>0</v>
      </c>
      <c r="P64" s="285">
        <v>0</v>
      </c>
      <c r="Q64" s="51">
        <v>0</v>
      </c>
      <c r="R64" s="304"/>
      <c r="S64" s="464"/>
    </row>
    <row r="65" spans="1:19" ht="67.5" customHeight="1" x14ac:dyDescent="0.25">
      <c r="A65" s="12"/>
      <c r="B65" s="96" t="s">
        <v>18</v>
      </c>
      <c r="C65" s="120">
        <f t="shared" si="48"/>
        <v>208</v>
      </c>
      <c r="D65" s="119">
        <f>D66+D72</f>
        <v>208</v>
      </c>
      <c r="E65" s="20">
        <f t="shared" ref="E65:G65" si="50">E67+E68+E69+E70+E71+E73+E74+E75+E76+E77+E78+E79</f>
        <v>0</v>
      </c>
      <c r="F65" s="20">
        <f t="shared" si="50"/>
        <v>0</v>
      </c>
      <c r="G65" s="20">
        <f t="shared" si="50"/>
        <v>0</v>
      </c>
      <c r="H65" s="47">
        <f>I65+J65+K65</f>
        <v>208</v>
      </c>
      <c r="I65" s="20">
        <f>I66+I72</f>
        <v>208</v>
      </c>
      <c r="J65" s="20">
        <f t="shared" ref="J65:L65" si="51">J67+J68+J69+J70+J71+J73+J74+J75+J76+J77+J78+J79</f>
        <v>0</v>
      </c>
      <c r="K65" s="20">
        <f t="shared" si="51"/>
        <v>0</v>
      </c>
      <c r="L65" s="20">
        <f t="shared" si="51"/>
        <v>0</v>
      </c>
      <c r="M65" s="120">
        <f t="shared" si="49"/>
        <v>208</v>
      </c>
      <c r="N65" s="119">
        <f>N66+N72</f>
        <v>208</v>
      </c>
      <c r="O65" s="20">
        <f t="shared" ref="O65:Q65" si="52">O67+O68+O69+O70+O71+O73+O74+O75+O76+O77+O78+O79</f>
        <v>0</v>
      </c>
      <c r="P65" s="20">
        <f t="shared" si="52"/>
        <v>0</v>
      </c>
      <c r="Q65" s="20">
        <f t="shared" si="52"/>
        <v>0</v>
      </c>
      <c r="R65" s="54">
        <f>M65/C65*100</f>
        <v>100</v>
      </c>
      <c r="S65" s="464"/>
    </row>
    <row r="66" spans="1:19" ht="46.5" customHeight="1" thickBot="1" x14ac:dyDescent="0.3">
      <c r="A66" s="24" t="s">
        <v>156</v>
      </c>
      <c r="B66" s="100" t="s">
        <v>78</v>
      </c>
      <c r="C66" s="45">
        <f t="shared" si="48"/>
        <v>203</v>
      </c>
      <c r="D66" s="18">
        <f>D67+D68+D69+D70+D71</f>
        <v>203</v>
      </c>
      <c r="E66" s="91">
        <f t="shared" ref="E66:G66" si="53">E67+E68+E69+E70+E71</f>
        <v>0</v>
      </c>
      <c r="F66" s="91">
        <f t="shared" si="53"/>
        <v>0</v>
      </c>
      <c r="G66" s="289">
        <f t="shared" si="53"/>
        <v>0</v>
      </c>
      <c r="H66" s="45">
        <f>I66</f>
        <v>203</v>
      </c>
      <c r="I66" s="18">
        <f>I67+I68+I69+I70+I71</f>
        <v>203</v>
      </c>
      <c r="J66" s="91">
        <f>J67+J68+J69+J70+J71</f>
        <v>0</v>
      </c>
      <c r="K66" s="91">
        <f t="shared" ref="K66:L66" si="54">K67+K68+K69+K70+K71</f>
        <v>0</v>
      </c>
      <c r="L66" s="289">
        <f t="shared" si="54"/>
        <v>0</v>
      </c>
      <c r="M66" s="45">
        <f t="shared" si="49"/>
        <v>203</v>
      </c>
      <c r="N66" s="18">
        <f>N67+N68+N69+N70+N71</f>
        <v>203</v>
      </c>
      <c r="O66" s="91">
        <f t="shared" ref="O66:Q66" si="55">O67+O68+O69+O70+O71</f>
        <v>0</v>
      </c>
      <c r="P66" s="91">
        <f t="shared" si="55"/>
        <v>0</v>
      </c>
      <c r="Q66" s="92">
        <f t="shared" si="55"/>
        <v>0</v>
      </c>
      <c r="R66" s="300">
        <f>M66/C66*100</f>
        <v>100</v>
      </c>
      <c r="S66" s="464"/>
    </row>
    <row r="67" spans="1:19" ht="39.75" customHeight="1" x14ac:dyDescent="0.25">
      <c r="A67" s="24" t="s">
        <v>26</v>
      </c>
      <c r="B67" s="97" t="s">
        <v>79</v>
      </c>
      <c r="C67" s="108">
        <f t="shared" si="48"/>
        <v>0</v>
      </c>
      <c r="D67" s="27">
        <v>0</v>
      </c>
      <c r="E67" s="25">
        <v>0</v>
      </c>
      <c r="F67" s="26">
        <v>0</v>
      </c>
      <c r="G67" s="290">
        <v>0</v>
      </c>
      <c r="H67" s="52">
        <f t="shared" ref="H67:H87" si="56">I67+J67+K67</f>
        <v>0</v>
      </c>
      <c r="I67" s="27">
        <v>0</v>
      </c>
      <c r="J67" s="26">
        <v>0</v>
      </c>
      <c r="K67" s="26">
        <v>0</v>
      </c>
      <c r="L67" s="290">
        <v>0</v>
      </c>
      <c r="M67" s="108">
        <f t="shared" si="49"/>
        <v>0</v>
      </c>
      <c r="N67" s="27">
        <v>0</v>
      </c>
      <c r="O67" s="25">
        <v>0</v>
      </c>
      <c r="P67" s="26">
        <v>0</v>
      </c>
      <c r="Q67" s="50">
        <v>0</v>
      </c>
      <c r="R67" s="301"/>
      <c r="S67" s="464"/>
    </row>
    <row r="68" spans="1:19" ht="24" customHeight="1" x14ac:dyDescent="0.25">
      <c r="A68" s="24" t="s">
        <v>27</v>
      </c>
      <c r="B68" s="97" t="s">
        <v>80</v>
      </c>
      <c r="C68" s="108">
        <f t="shared" si="48"/>
        <v>73</v>
      </c>
      <c r="D68" s="27">
        <v>73</v>
      </c>
      <c r="E68" s="25">
        <v>0</v>
      </c>
      <c r="F68" s="26">
        <v>0</v>
      </c>
      <c r="G68" s="290">
        <v>0</v>
      </c>
      <c r="H68" s="52">
        <f t="shared" si="56"/>
        <v>73</v>
      </c>
      <c r="I68" s="27">
        <v>73</v>
      </c>
      <c r="J68" s="26">
        <v>0</v>
      </c>
      <c r="K68" s="26">
        <v>0</v>
      </c>
      <c r="L68" s="290">
        <v>0</v>
      </c>
      <c r="M68" s="108">
        <f t="shared" si="49"/>
        <v>73</v>
      </c>
      <c r="N68" s="27">
        <v>73</v>
      </c>
      <c r="O68" s="25">
        <v>0</v>
      </c>
      <c r="P68" s="26">
        <v>0</v>
      </c>
      <c r="Q68" s="50">
        <v>0</v>
      </c>
      <c r="R68" s="302"/>
      <c r="S68" s="464"/>
    </row>
    <row r="69" spans="1:19" ht="38.25" customHeight="1" x14ac:dyDescent="0.25">
      <c r="A69" s="24" t="s">
        <v>28</v>
      </c>
      <c r="B69" s="97" t="s">
        <v>81</v>
      </c>
      <c r="C69" s="108">
        <f t="shared" si="48"/>
        <v>15</v>
      </c>
      <c r="D69" s="27">
        <v>15</v>
      </c>
      <c r="E69" s="25">
        <v>0</v>
      </c>
      <c r="F69" s="26">
        <v>0</v>
      </c>
      <c r="G69" s="290">
        <v>0</v>
      </c>
      <c r="H69" s="52">
        <f t="shared" si="56"/>
        <v>15</v>
      </c>
      <c r="I69" s="27">
        <v>15</v>
      </c>
      <c r="J69" s="26">
        <v>0</v>
      </c>
      <c r="K69" s="26">
        <v>0</v>
      </c>
      <c r="L69" s="290">
        <v>0</v>
      </c>
      <c r="M69" s="108">
        <f t="shared" si="49"/>
        <v>15</v>
      </c>
      <c r="N69" s="27">
        <v>15</v>
      </c>
      <c r="O69" s="25">
        <v>0</v>
      </c>
      <c r="P69" s="26">
        <v>0</v>
      </c>
      <c r="Q69" s="50">
        <v>0</v>
      </c>
      <c r="R69" s="302"/>
      <c r="S69" s="464"/>
    </row>
    <row r="70" spans="1:19" ht="24" customHeight="1" x14ac:dyDescent="0.25">
      <c r="A70" s="24" t="s">
        <v>29</v>
      </c>
      <c r="B70" s="97" t="s">
        <v>82</v>
      </c>
      <c r="C70" s="108">
        <f t="shared" si="48"/>
        <v>60</v>
      </c>
      <c r="D70" s="27">
        <v>60</v>
      </c>
      <c r="E70" s="25">
        <v>0</v>
      </c>
      <c r="F70" s="26">
        <v>0</v>
      </c>
      <c r="G70" s="290">
        <v>0</v>
      </c>
      <c r="H70" s="52">
        <f t="shared" si="56"/>
        <v>60</v>
      </c>
      <c r="I70" s="27">
        <v>60</v>
      </c>
      <c r="J70" s="26">
        <v>0</v>
      </c>
      <c r="K70" s="26">
        <v>0</v>
      </c>
      <c r="L70" s="290">
        <v>0</v>
      </c>
      <c r="M70" s="108">
        <f t="shared" si="49"/>
        <v>60</v>
      </c>
      <c r="N70" s="27">
        <v>60</v>
      </c>
      <c r="O70" s="25">
        <v>0</v>
      </c>
      <c r="P70" s="26">
        <v>0</v>
      </c>
      <c r="Q70" s="50">
        <v>0</v>
      </c>
      <c r="R70" s="302"/>
      <c r="S70" s="464"/>
    </row>
    <row r="71" spans="1:19" ht="38.25" customHeight="1" x14ac:dyDescent="0.25">
      <c r="A71" s="24" t="s">
        <v>30</v>
      </c>
      <c r="B71" s="97" t="s">
        <v>308</v>
      </c>
      <c r="C71" s="108">
        <f t="shared" si="48"/>
        <v>55</v>
      </c>
      <c r="D71" s="28">
        <v>55</v>
      </c>
      <c r="E71" s="28">
        <v>0</v>
      </c>
      <c r="F71" s="26">
        <v>0</v>
      </c>
      <c r="G71" s="290">
        <v>0</v>
      </c>
      <c r="H71" s="52">
        <f t="shared" si="56"/>
        <v>55</v>
      </c>
      <c r="I71" s="28">
        <v>55</v>
      </c>
      <c r="J71" s="26">
        <v>0</v>
      </c>
      <c r="K71" s="26">
        <v>0</v>
      </c>
      <c r="L71" s="290">
        <v>0</v>
      </c>
      <c r="M71" s="108">
        <f t="shared" si="49"/>
        <v>55</v>
      </c>
      <c r="N71" s="28">
        <v>55</v>
      </c>
      <c r="O71" s="28">
        <v>0</v>
      </c>
      <c r="P71" s="26">
        <v>0</v>
      </c>
      <c r="Q71" s="50">
        <v>0</v>
      </c>
      <c r="R71" s="302"/>
      <c r="S71" s="464"/>
    </row>
    <row r="72" spans="1:19" ht="35.25" customHeight="1" x14ac:dyDescent="0.25">
      <c r="A72" s="24" t="s">
        <v>157</v>
      </c>
      <c r="B72" s="100" t="s">
        <v>88</v>
      </c>
      <c r="C72" s="45">
        <f t="shared" si="48"/>
        <v>5</v>
      </c>
      <c r="D72" s="122">
        <f>D73+D74+D75+D76+D77+D78+D79</f>
        <v>5</v>
      </c>
      <c r="E72" s="117">
        <f>E73+E74+E75+E76+E77+E78+E79</f>
        <v>0</v>
      </c>
      <c r="F72" s="91">
        <f>F73+F74+F75+F76+F77+F78+F79</f>
        <v>0</v>
      </c>
      <c r="G72" s="289">
        <f>G73+G74+G75+G76+G77+G78+G79</f>
        <v>0</v>
      </c>
      <c r="H72" s="45">
        <f t="shared" si="56"/>
        <v>5</v>
      </c>
      <c r="I72" s="117">
        <f>I73+I74+I75+I76+I77+I78+I79</f>
        <v>5</v>
      </c>
      <c r="J72" s="91">
        <f t="shared" ref="J72:L72" si="57">J73+J74+J75+J76+J77+J78+J79</f>
        <v>0</v>
      </c>
      <c r="K72" s="91">
        <f t="shared" si="57"/>
        <v>0</v>
      </c>
      <c r="L72" s="289">
        <f t="shared" si="57"/>
        <v>0</v>
      </c>
      <c r="M72" s="45">
        <f t="shared" si="49"/>
        <v>5</v>
      </c>
      <c r="N72" s="122">
        <f>N73+N74+N75+N76+N77+N78+N79</f>
        <v>5</v>
      </c>
      <c r="O72" s="117">
        <f t="shared" ref="O72:Q72" si="58">O73+O74+O75+O76+O77+O78+O79</f>
        <v>0</v>
      </c>
      <c r="P72" s="91">
        <f t="shared" si="58"/>
        <v>0</v>
      </c>
      <c r="Q72" s="92">
        <f t="shared" si="58"/>
        <v>0</v>
      </c>
      <c r="R72" s="303">
        <f>M72/C72*100</f>
        <v>100</v>
      </c>
      <c r="S72" s="464"/>
    </row>
    <row r="73" spans="1:19" ht="63" customHeight="1" x14ac:dyDescent="0.25">
      <c r="A73" s="95" t="s">
        <v>34</v>
      </c>
      <c r="B73" s="97" t="s">
        <v>83</v>
      </c>
      <c r="C73" s="108">
        <f t="shared" si="48"/>
        <v>0</v>
      </c>
      <c r="D73" s="28">
        <v>0</v>
      </c>
      <c r="E73" s="28">
        <v>0</v>
      </c>
      <c r="F73" s="26">
        <v>0</v>
      </c>
      <c r="G73" s="290">
        <v>0</v>
      </c>
      <c r="H73" s="52">
        <v>0</v>
      </c>
      <c r="I73" s="28">
        <v>0</v>
      </c>
      <c r="J73" s="26">
        <v>0</v>
      </c>
      <c r="K73" s="26">
        <v>0</v>
      </c>
      <c r="L73" s="290">
        <v>0</v>
      </c>
      <c r="M73" s="108">
        <v>0</v>
      </c>
      <c r="N73" s="28">
        <v>0</v>
      </c>
      <c r="O73" s="28">
        <v>0</v>
      </c>
      <c r="P73" s="26">
        <v>0</v>
      </c>
      <c r="Q73" s="50">
        <v>0</v>
      </c>
      <c r="R73" s="302"/>
      <c r="S73" s="464"/>
    </row>
    <row r="74" spans="1:19" ht="63.75" customHeight="1" x14ac:dyDescent="0.25">
      <c r="A74" s="24" t="s">
        <v>112</v>
      </c>
      <c r="B74" s="97" t="s">
        <v>84</v>
      </c>
      <c r="C74" s="108">
        <f t="shared" si="48"/>
        <v>0</v>
      </c>
      <c r="D74" s="28">
        <v>0</v>
      </c>
      <c r="E74" s="28">
        <v>0</v>
      </c>
      <c r="F74" s="26">
        <v>0</v>
      </c>
      <c r="G74" s="290">
        <v>0</v>
      </c>
      <c r="H74" s="52">
        <v>0</v>
      </c>
      <c r="I74" s="28">
        <v>0</v>
      </c>
      <c r="J74" s="26">
        <v>0</v>
      </c>
      <c r="K74" s="26">
        <v>0</v>
      </c>
      <c r="L74" s="290">
        <v>0</v>
      </c>
      <c r="M74" s="108">
        <f t="shared" si="49"/>
        <v>0</v>
      </c>
      <c r="N74" s="28">
        <v>0</v>
      </c>
      <c r="O74" s="28">
        <v>0</v>
      </c>
      <c r="P74" s="26">
        <v>0</v>
      </c>
      <c r="Q74" s="50">
        <v>0</v>
      </c>
      <c r="R74" s="302"/>
      <c r="S74" s="464"/>
    </row>
    <row r="75" spans="1:19" ht="60.75" customHeight="1" x14ac:dyDescent="0.25">
      <c r="A75" s="24" t="s">
        <v>113</v>
      </c>
      <c r="B75" s="97" t="s">
        <v>159</v>
      </c>
      <c r="C75" s="108">
        <f t="shared" si="48"/>
        <v>0</v>
      </c>
      <c r="D75" s="28">
        <v>0</v>
      </c>
      <c r="E75" s="28">
        <v>0</v>
      </c>
      <c r="F75" s="26">
        <v>0</v>
      </c>
      <c r="G75" s="290">
        <v>0</v>
      </c>
      <c r="H75" s="52">
        <v>0</v>
      </c>
      <c r="I75" s="28">
        <v>0</v>
      </c>
      <c r="J75" s="26">
        <v>0</v>
      </c>
      <c r="K75" s="26">
        <v>0</v>
      </c>
      <c r="L75" s="290">
        <v>0</v>
      </c>
      <c r="M75" s="108">
        <f t="shared" si="49"/>
        <v>0</v>
      </c>
      <c r="N75" s="28">
        <v>0</v>
      </c>
      <c r="O75" s="28">
        <v>0</v>
      </c>
      <c r="P75" s="26">
        <v>0</v>
      </c>
      <c r="Q75" s="50">
        <v>0</v>
      </c>
      <c r="R75" s="302"/>
      <c r="S75" s="464"/>
    </row>
    <row r="76" spans="1:19" ht="18" customHeight="1" x14ac:dyDescent="0.25">
      <c r="A76" s="24" t="s">
        <v>114</v>
      </c>
      <c r="B76" s="97" t="s">
        <v>85</v>
      </c>
      <c r="C76" s="108">
        <f t="shared" si="48"/>
        <v>0</v>
      </c>
      <c r="D76" s="28">
        <v>0</v>
      </c>
      <c r="E76" s="28">
        <v>0</v>
      </c>
      <c r="F76" s="26">
        <v>0</v>
      </c>
      <c r="G76" s="290">
        <v>0</v>
      </c>
      <c r="H76" s="52">
        <v>0</v>
      </c>
      <c r="I76" s="28">
        <v>0</v>
      </c>
      <c r="J76" s="26">
        <v>0</v>
      </c>
      <c r="K76" s="26">
        <v>0</v>
      </c>
      <c r="L76" s="290">
        <v>0</v>
      </c>
      <c r="M76" s="108">
        <f t="shared" si="49"/>
        <v>0</v>
      </c>
      <c r="N76" s="28">
        <v>0</v>
      </c>
      <c r="O76" s="28">
        <v>0</v>
      </c>
      <c r="P76" s="26">
        <v>0</v>
      </c>
      <c r="Q76" s="50">
        <v>0</v>
      </c>
      <c r="R76" s="302"/>
      <c r="S76" s="464"/>
    </row>
    <row r="77" spans="1:19" ht="33.75" customHeight="1" x14ac:dyDescent="0.25">
      <c r="A77" s="24" t="s">
        <v>115</v>
      </c>
      <c r="B77" s="97" t="s">
        <v>154</v>
      </c>
      <c r="C77" s="108">
        <f t="shared" si="48"/>
        <v>0</v>
      </c>
      <c r="D77" s="28">
        <v>0</v>
      </c>
      <c r="E77" s="28">
        <v>0</v>
      </c>
      <c r="F77" s="26">
        <v>0</v>
      </c>
      <c r="G77" s="290">
        <v>0</v>
      </c>
      <c r="H77" s="52">
        <f t="shared" si="56"/>
        <v>0</v>
      </c>
      <c r="I77" s="28">
        <v>0</v>
      </c>
      <c r="J77" s="26">
        <v>0</v>
      </c>
      <c r="K77" s="26">
        <v>0</v>
      </c>
      <c r="L77" s="290">
        <v>0</v>
      </c>
      <c r="M77" s="108">
        <f t="shared" si="49"/>
        <v>0</v>
      </c>
      <c r="N77" s="28">
        <v>0</v>
      </c>
      <c r="O77" s="28">
        <v>0</v>
      </c>
      <c r="P77" s="26">
        <v>0</v>
      </c>
      <c r="Q77" s="50">
        <v>0</v>
      </c>
      <c r="R77" s="302"/>
      <c r="S77" s="464"/>
    </row>
    <row r="78" spans="1:19" ht="26.25" customHeight="1" x14ac:dyDescent="0.25">
      <c r="A78" s="5" t="s">
        <v>116</v>
      </c>
      <c r="B78" s="97" t="s">
        <v>86</v>
      </c>
      <c r="C78" s="108">
        <f t="shared" si="48"/>
        <v>0</v>
      </c>
      <c r="D78" s="27">
        <v>0</v>
      </c>
      <c r="E78" s="27">
        <v>0</v>
      </c>
      <c r="F78" s="27">
        <v>0</v>
      </c>
      <c r="G78" s="287">
        <v>0</v>
      </c>
      <c r="H78" s="52">
        <f t="shared" si="56"/>
        <v>0</v>
      </c>
      <c r="I78" s="27">
        <v>0</v>
      </c>
      <c r="J78" s="27">
        <v>0</v>
      </c>
      <c r="K78" s="27">
        <v>0</v>
      </c>
      <c r="L78" s="287">
        <v>0</v>
      </c>
      <c r="M78" s="108">
        <f t="shared" si="49"/>
        <v>0</v>
      </c>
      <c r="N78" s="27">
        <v>0</v>
      </c>
      <c r="O78" s="27">
        <v>0</v>
      </c>
      <c r="P78" s="27">
        <v>0</v>
      </c>
      <c r="Q78" s="51">
        <v>0</v>
      </c>
      <c r="R78" s="304"/>
      <c r="S78" s="464"/>
    </row>
    <row r="79" spans="1:19" ht="23.25" customHeight="1" x14ac:dyDescent="0.25">
      <c r="A79" s="24" t="s">
        <v>117</v>
      </c>
      <c r="B79" s="103" t="s">
        <v>87</v>
      </c>
      <c r="C79" s="108">
        <f t="shared" si="48"/>
        <v>5</v>
      </c>
      <c r="D79" s="26">
        <v>5</v>
      </c>
      <c r="E79" s="26">
        <v>0</v>
      </c>
      <c r="F79" s="26">
        <v>0</v>
      </c>
      <c r="G79" s="290">
        <v>0</v>
      </c>
      <c r="H79" s="52">
        <f t="shared" si="56"/>
        <v>5</v>
      </c>
      <c r="I79" s="26">
        <v>5</v>
      </c>
      <c r="J79" s="26">
        <v>0</v>
      </c>
      <c r="K79" s="26">
        <v>0</v>
      </c>
      <c r="L79" s="290">
        <v>0</v>
      </c>
      <c r="M79" s="108">
        <f t="shared" si="49"/>
        <v>5</v>
      </c>
      <c r="N79" s="26">
        <v>5</v>
      </c>
      <c r="O79" s="26">
        <v>0</v>
      </c>
      <c r="P79" s="26">
        <v>0</v>
      </c>
      <c r="Q79" s="50">
        <v>0</v>
      </c>
      <c r="R79" s="302"/>
      <c r="S79" s="464"/>
    </row>
    <row r="80" spans="1:19" ht="60" x14ac:dyDescent="0.25">
      <c r="A80" s="12"/>
      <c r="B80" s="96" t="s">
        <v>17</v>
      </c>
      <c r="C80" s="120">
        <f t="shared" ref="C80:C88" si="59">D80+E80+F80</f>
        <v>233.5</v>
      </c>
      <c r="D80" s="121">
        <f>D81+D82+D83+D84+D85+D86+D87</f>
        <v>233.5</v>
      </c>
      <c r="E80" s="23">
        <f t="shared" ref="E80:G80" si="60">E81+E82+E83+E84+E85+E86</f>
        <v>0</v>
      </c>
      <c r="F80" s="20">
        <f t="shared" si="60"/>
        <v>0</v>
      </c>
      <c r="G80" s="297">
        <f t="shared" si="60"/>
        <v>0</v>
      </c>
      <c r="H80" s="47">
        <f t="shared" si="41"/>
        <v>233.5</v>
      </c>
      <c r="I80" s="20">
        <f>I81+I82+I83+I84+I85+I86+I87</f>
        <v>233.5</v>
      </c>
      <c r="J80" s="20">
        <f t="shared" ref="J80:L80" si="61">J81+J82+J83+J84+J85+J86</f>
        <v>0</v>
      </c>
      <c r="K80" s="20">
        <f t="shared" si="61"/>
        <v>0</v>
      </c>
      <c r="L80" s="297">
        <f t="shared" si="61"/>
        <v>0</v>
      </c>
      <c r="M80" s="120">
        <f t="shared" ref="M80:M88" si="62">N80+O80+P80</f>
        <v>233.5</v>
      </c>
      <c r="N80" s="121">
        <f>N81+N82+N83+N84+N85+N86+N87</f>
        <v>233.5</v>
      </c>
      <c r="O80" s="23">
        <f t="shared" ref="O80:Q80" si="63">O81+O82+O83+O84+O85+O86</f>
        <v>0</v>
      </c>
      <c r="P80" s="20">
        <f t="shared" si="63"/>
        <v>0</v>
      </c>
      <c r="Q80" s="48">
        <f t="shared" si="63"/>
        <v>0</v>
      </c>
      <c r="R80" s="54">
        <f>M80/C80*100</f>
        <v>100</v>
      </c>
      <c r="S80" s="464"/>
    </row>
    <row r="81" spans="1:19" ht="36" x14ac:dyDescent="0.25">
      <c r="A81" s="24"/>
      <c r="B81" s="97" t="s">
        <v>72</v>
      </c>
      <c r="C81" s="116">
        <f t="shared" si="48"/>
        <v>18.399999999999999</v>
      </c>
      <c r="D81" s="27">
        <v>18.399999999999999</v>
      </c>
      <c r="E81" s="26">
        <v>0</v>
      </c>
      <c r="F81" s="26">
        <v>0</v>
      </c>
      <c r="G81" s="290">
        <v>0</v>
      </c>
      <c r="H81" s="108">
        <f t="shared" si="56"/>
        <v>18.399999999999999</v>
      </c>
      <c r="I81" s="27">
        <v>18.399999999999999</v>
      </c>
      <c r="J81" s="26">
        <v>0</v>
      </c>
      <c r="K81" s="26">
        <v>0</v>
      </c>
      <c r="L81" s="290">
        <v>0</v>
      </c>
      <c r="M81" s="116">
        <f t="shared" si="49"/>
        <v>18.399999999999999</v>
      </c>
      <c r="N81" s="27">
        <v>18.399999999999999</v>
      </c>
      <c r="O81" s="26">
        <v>0</v>
      </c>
      <c r="P81" s="26">
        <v>0</v>
      </c>
      <c r="Q81" s="50">
        <v>0</v>
      </c>
      <c r="R81" s="57"/>
      <c r="S81" s="464"/>
    </row>
    <row r="82" spans="1:19" ht="24" x14ac:dyDescent="0.25">
      <c r="A82" s="24"/>
      <c r="B82" s="97" t="s">
        <v>73</v>
      </c>
      <c r="C82" s="116">
        <f t="shared" si="48"/>
        <v>5.9</v>
      </c>
      <c r="D82" s="27">
        <v>5.9</v>
      </c>
      <c r="E82" s="26">
        <v>0</v>
      </c>
      <c r="F82" s="26">
        <v>0</v>
      </c>
      <c r="G82" s="290">
        <v>0</v>
      </c>
      <c r="H82" s="108">
        <f t="shared" si="56"/>
        <v>5.9</v>
      </c>
      <c r="I82" s="27">
        <v>5.9</v>
      </c>
      <c r="J82" s="26">
        <v>0</v>
      </c>
      <c r="K82" s="26">
        <v>0</v>
      </c>
      <c r="L82" s="290">
        <v>0</v>
      </c>
      <c r="M82" s="116">
        <f t="shared" si="49"/>
        <v>5.9</v>
      </c>
      <c r="N82" s="27">
        <v>5.9</v>
      </c>
      <c r="O82" s="26">
        <v>0</v>
      </c>
      <c r="P82" s="26">
        <v>0</v>
      </c>
      <c r="Q82" s="50">
        <v>0</v>
      </c>
      <c r="R82" s="57"/>
      <c r="S82" s="464"/>
    </row>
    <row r="83" spans="1:19" ht="24" x14ac:dyDescent="0.25">
      <c r="A83" s="24"/>
      <c r="B83" s="97" t="s">
        <v>74</v>
      </c>
      <c r="C83" s="116">
        <f t="shared" si="48"/>
        <v>10</v>
      </c>
      <c r="D83" s="27">
        <v>10</v>
      </c>
      <c r="E83" s="26">
        <v>0</v>
      </c>
      <c r="F83" s="26">
        <v>0</v>
      </c>
      <c r="G83" s="290">
        <v>0</v>
      </c>
      <c r="H83" s="108">
        <f t="shared" si="56"/>
        <v>10</v>
      </c>
      <c r="I83" s="27">
        <v>10</v>
      </c>
      <c r="J83" s="26">
        <v>0</v>
      </c>
      <c r="K83" s="26">
        <v>0</v>
      </c>
      <c r="L83" s="290">
        <v>0</v>
      </c>
      <c r="M83" s="116">
        <f t="shared" si="49"/>
        <v>10</v>
      </c>
      <c r="N83" s="27">
        <v>10</v>
      </c>
      <c r="O83" s="26">
        <v>0</v>
      </c>
      <c r="P83" s="26">
        <v>0</v>
      </c>
      <c r="Q83" s="50">
        <v>0</v>
      </c>
      <c r="R83" s="57"/>
      <c r="S83" s="464"/>
    </row>
    <row r="84" spans="1:19" ht="24" x14ac:dyDescent="0.25">
      <c r="A84" s="24"/>
      <c r="B84" s="97" t="s">
        <v>75</v>
      </c>
      <c r="C84" s="116">
        <f t="shared" si="48"/>
        <v>126.7</v>
      </c>
      <c r="D84" s="27">
        <v>126.7</v>
      </c>
      <c r="E84" s="26">
        <v>0</v>
      </c>
      <c r="F84" s="26">
        <v>0</v>
      </c>
      <c r="G84" s="290">
        <v>0</v>
      </c>
      <c r="H84" s="108">
        <f t="shared" si="56"/>
        <v>126.7</v>
      </c>
      <c r="I84" s="27">
        <v>126.7</v>
      </c>
      <c r="J84" s="26">
        <v>0</v>
      </c>
      <c r="K84" s="26">
        <v>0</v>
      </c>
      <c r="L84" s="290">
        <v>0</v>
      </c>
      <c r="M84" s="116">
        <f t="shared" si="49"/>
        <v>126.7</v>
      </c>
      <c r="N84" s="27">
        <v>126.7</v>
      </c>
      <c r="O84" s="26">
        <v>0</v>
      </c>
      <c r="P84" s="26">
        <v>0</v>
      </c>
      <c r="Q84" s="50">
        <v>0</v>
      </c>
      <c r="R84" s="57"/>
      <c r="S84" s="464"/>
    </row>
    <row r="85" spans="1:19" ht="34.5" customHeight="1" x14ac:dyDescent="0.25">
      <c r="A85" s="5"/>
      <c r="B85" s="97" t="s">
        <v>76</v>
      </c>
      <c r="C85" s="116">
        <f t="shared" si="48"/>
        <v>9.6999999999999993</v>
      </c>
      <c r="D85" s="27">
        <v>9.6999999999999993</v>
      </c>
      <c r="E85" s="27">
        <v>0</v>
      </c>
      <c r="F85" s="27">
        <v>0</v>
      </c>
      <c r="G85" s="287">
        <v>0</v>
      </c>
      <c r="H85" s="108">
        <f t="shared" si="56"/>
        <v>9.6999999999999993</v>
      </c>
      <c r="I85" s="27">
        <v>9.6999999999999993</v>
      </c>
      <c r="J85" s="27">
        <v>0</v>
      </c>
      <c r="K85" s="27">
        <v>0</v>
      </c>
      <c r="L85" s="287">
        <v>0</v>
      </c>
      <c r="M85" s="116">
        <f t="shared" si="49"/>
        <v>9.6999999999999993</v>
      </c>
      <c r="N85" s="27">
        <v>9.6999999999999993</v>
      </c>
      <c r="O85" s="27">
        <v>0</v>
      </c>
      <c r="P85" s="27">
        <v>0</v>
      </c>
      <c r="Q85" s="51">
        <v>0</v>
      </c>
      <c r="R85" s="30"/>
      <c r="S85" s="464"/>
    </row>
    <row r="86" spans="1:19" ht="64.5" customHeight="1" x14ac:dyDescent="0.25">
      <c r="A86" s="24"/>
      <c r="B86" s="103" t="s">
        <v>77</v>
      </c>
      <c r="C86" s="116">
        <f t="shared" si="48"/>
        <v>50</v>
      </c>
      <c r="D86" s="27">
        <v>50</v>
      </c>
      <c r="E86" s="26">
        <v>0</v>
      </c>
      <c r="F86" s="26">
        <v>0</v>
      </c>
      <c r="G86" s="290">
        <v>0</v>
      </c>
      <c r="H86" s="108">
        <f t="shared" si="56"/>
        <v>50</v>
      </c>
      <c r="I86" s="27">
        <v>50</v>
      </c>
      <c r="J86" s="26">
        <v>0</v>
      </c>
      <c r="K86" s="26">
        <v>0</v>
      </c>
      <c r="L86" s="290">
        <v>0</v>
      </c>
      <c r="M86" s="116">
        <f t="shared" si="49"/>
        <v>50</v>
      </c>
      <c r="N86" s="27">
        <v>50</v>
      </c>
      <c r="O86" s="26">
        <v>0</v>
      </c>
      <c r="P86" s="26">
        <v>0</v>
      </c>
      <c r="Q86" s="50">
        <v>0</v>
      </c>
      <c r="R86" s="29"/>
      <c r="S86" s="464"/>
    </row>
    <row r="87" spans="1:19" ht="36" customHeight="1" x14ac:dyDescent="0.25">
      <c r="A87" s="24"/>
      <c r="B87" s="224" t="s">
        <v>309</v>
      </c>
      <c r="C87" s="116">
        <f t="shared" si="48"/>
        <v>12.8</v>
      </c>
      <c r="D87" s="27">
        <v>12.8</v>
      </c>
      <c r="E87" s="26">
        <v>0</v>
      </c>
      <c r="F87" s="26">
        <v>0</v>
      </c>
      <c r="G87" s="290">
        <v>0</v>
      </c>
      <c r="H87" s="108">
        <f t="shared" si="56"/>
        <v>12.8</v>
      </c>
      <c r="I87" s="27">
        <v>12.8</v>
      </c>
      <c r="J87" s="26">
        <v>0</v>
      </c>
      <c r="K87" s="26">
        <v>0</v>
      </c>
      <c r="L87" s="290">
        <v>0</v>
      </c>
      <c r="M87" s="116">
        <f t="shared" si="49"/>
        <v>12.8</v>
      </c>
      <c r="N87" s="27">
        <v>12.8</v>
      </c>
      <c r="O87" s="26">
        <v>0</v>
      </c>
      <c r="P87" s="26">
        <v>0</v>
      </c>
      <c r="Q87" s="50">
        <v>0</v>
      </c>
      <c r="R87" s="29"/>
      <c r="S87" s="464"/>
    </row>
    <row r="88" spans="1:19" ht="60" x14ac:dyDescent="0.25">
      <c r="A88" s="35"/>
      <c r="B88" s="96" t="s">
        <v>19</v>
      </c>
      <c r="C88" s="120">
        <f t="shared" si="59"/>
        <v>20</v>
      </c>
      <c r="D88" s="123">
        <f>D89+D90+D91+D92+D93</f>
        <v>20</v>
      </c>
      <c r="E88" s="94">
        <f>E89+E90</f>
        <v>0</v>
      </c>
      <c r="F88" s="94">
        <f>F89+F90</f>
        <v>0</v>
      </c>
      <c r="G88" s="273">
        <f>G89+G90</f>
        <v>0</v>
      </c>
      <c r="H88" s="47">
        <f>I88+J88+K88</f>
        <v>20</v>
      </c>
      <c r="I88" s="94">
        <f>I89+I90+I91+I92+I93</f>
        <v>20</v>
      </c>
      <c r="J88" s="94">
        <f>J89+J90</f>
        <v>0</v>
      </c>
      <c r="K88" s="94">
        <f>K89+K90</f>
        <v>0</v>
      </c>
      <c r="L88" s="273">
        <f>L89+L90</f>
        <v>0</v>
      </c>
      <c r="M88" s="120">
        <f t="shared" si="62"/>
        <v>20</v>
      </c>
      <c r="N88" s="123">
        <f>N89+N90+N91+N92+N93</f>
        <v>20</v>
      </c>
      <c r="O88" s="94">
        <f>O89+O90</f>
        <v>0</v>
      </c>
      <c r="P88" s="94">
        <f>P89+P90</f>
        <v>0</v>
      </c>
      <c r="Q88" s="48">
        <f>Q89+Q90</f>
        <v>0</v>
      </c>
      <c r="R88" s="306">
        <f>M88/C88*100</f>
        <v>100</v>
      </c>
      <c r="S88" s="464"/>
    </row>
    <row r="89" spans="1:19" ht="25.5" customHeight="1" x14ac:dyDescent="0.25">
      <c r="A89" s="32"/>
      <c r="B89" s="103" t="s">
        <v>95</v>
      </c>
      <c r="C89" s="307">
        <f>D89</f>
        <v>0</v>
      </c>
      <c r="D89" s="238">
        <v>0</v>
      </c>
      <c r="E89" s="26">
        <v>0</v>
      </c>
      <c r="F89" s="26">
        <v>0</v>
      </c>
      <c r="G89" s="290">
        <v>0</v>
      </c>
      <c r="H89" s="108">
        <f>I89+J89+K89</f>
        <v>0</v>
      </c>
      <c r="I89" s="238">
        <v>0</v>
      </c>
      <c r="J89" s="26">
        <v>0</v>
      </c>
      <c r="K89" s="26">
        <v>0</v>
      </c>
      <c r="L89" s="290">
        <v>0</v>
      </c>
      <c r="M89" s="307">
        <f>N89</f>
        <v>0</v>
      </c>
      <c r="N89" s="238">
        <v>0</v>
      </c>
      <c r="O89" s="26">
        <v>0</v>
      </c>
      <c r="P89" s="26">
        <v>0</v>
      </c>
      <c r="Q89" s="50">
        <v>0</v>
      </c>
      <c r="R89" s="308"/>
      <c r="S89" s="464"/>
    </row>
    <row r="90" spans="1:19" ht="36.75" customHeight="1" x14ac:dyDescent="0.25">
      <c r="A90" s="89"/>
      <c r="B90" s="228" t="s">
        <v>96</v>
      </c>
      <c r="C90" s="227">
        <f>D90+E90+F90</f>
        <v>20</v>
      </c>
      <c r="D90" s="226">
        <v>20</v>
      </c>
      <c r="E90" s="27">
        <v>0</v>
      </c>
      <c r="F90" s="27">
        <v>0</v>
      </c>
      <c r="G90" s="51">
        <v>0</v>
      </c>
      <c r="H90" s="29">
        <f>I90+J90+K90</f>
        <v>20</v>
      </c>
      <c r="I90" s="226">
        <v>20</v>
      </c>
      <c r="J90" s="27">
        <v>0</v>
      </c>
      <c r="K90" s="288">
        <v>0</v>
      </c>
      <c r="L90" s="51">
        <v>0</v>
      </c>
      <c r="M90" s="227">
        <f>N90+O90+P90</f>
        <v>20</v>
      </c>
      <c r="N90" s="226">
        <v>20</v>
      </c>
      <c r="O90" s="27">
        <v>0</v>
      </c>
      <c r="P90" s="27">
        <v>0</v>
      </c>
      <c r="Q90" s="51">
        <v>0</v>
      </c>
      <c r="R90" s="309"/>
      <c r="S90" s="464"/>
    </row>
    <row r="91" spans="1:19" ht="36.75" customHeight="1" x14ac:dyDescent="0.25">
      <c r="A91" s="84"/>
      <c r="B91" s="228" t="s">
        <v>173</v>
      </c>
      <c r="C91" s="227">
        <f>D91</f>
        <v>0</v>
      </c>
      <c r="D91" s="226">
        <v>0</v>
      </c>
      <c r="E91" s="27">
        <v>0</v>
      </c>
      <c r="F91" s="27">
        <v>0</v>
      </c>
      <c r="G91" s="51">
        <v>0</v>
      </c>
      <c r="H91" s="29">
        <f t="shared" ref="H91:H102" si="64">I91</f>
        <v>0</v>
      </c>
      <c r="I91" s="226">
        <v>0</v>
      </c>
      <c r="J91" s="27">
        <v>0</v>
      </c>
      <c r="K91" s="288">
        <v>0</v>
      </c>
      <c r="L91" s="51">
        <v>0</v>
      </c>
      <c r="M91" s="227">
        <f>N91</f>
        <v>0</v>
      </c>
      <c r="N91" s="226">
        <v>0</v>
      </c>
      <c r="O91" s="27">
        <v>0</v>
      </c>
      <c r="P91" s="27">
        <v>0</v>
      </c>
      <c r="Q91" s="51">
        <v>0</v>
      </c>
      <c r="R91" s="309"/>
      <c r="S91" s="464"/>
    </row>
    <row r="92" spans="1:19" ht="53.25" customHeight="1" x14ac:dyDescent="0.25">
      <c r="A92" s="84"/>
      <c r="B92" s="228" t="s">
        <v>174</v>
      </c>
      <c r="C92" s="227">
        <f>D92</f>
        <v>0</v>
      </c>
      <c r="D92" s="226">
        <v>0</v>
      </c>
      <c r="E92" s="27">
        <v>0</v>
      </c>
      <c r="F92" s="27">
        <v>0</v>
      </c>
      <c r="G92" s="51">
        <v>0</v>
      </c>
      <c r="H92" s="29">
        <f t="shared" si="64"/>
        <v>0</v>
      </c>
      <c r="I92" s="226">
        <v>0</v>
      </c>
      <c r="J92" s="27">
        <v>0</v>
      </c>
      <c r="K92" s="288">
        <v>0</v>
      </c>
      <c r="L92" s="51">
        <v>0</v>
      </c>
      <c r="M92" s="227">
        <f>N92</f>
        <v>0</v>
      </c>
      <c r="N92" s="226">
        <v>0</v>
      </c>
      <c r="O92" s="27">
        <v>0</v>
      </c>
      <c r="P92" s="27">
        <v>0</v>
      </c>
      <c r="Q92" s="51">
        <v>0</v>
      </c>
      <c r="R92" s="309"/>
      <c r="S92" s="464"/>
    </row>
    <row r="93" spans="1:19" ht="36.75" customHeight="1" x14ac:dyDescent="0.25">
      <c r="A93" s="84"/>
      <c r="B93" s="228" t="s">
        <v>295</v>
      </c>
      <c r="C93" s="227">
        <f>D93</f>
        <v>0</v>
      </c>
      <c r="D93" s="226">
        <v>0</v>
      </c>
      <c r="E93" s="27">
        <v>0</v>
      </c>
      <c r="F93" s="27">
        <v>0</v>
      </c>
      <c r="G93" s="51">
        <v>0</v>
      </c>
      <c r="H93" s="29">
        <f t="shared" si="64"/>
        <v>0</v>
      </c>
      <c r="I93" s="226">
        <v>0</v>
      </c>
      <c r="J93" s="27">
        <v>0</v>
      </c>
      <c r="K93" s="288">
        <v>0</v>
      </c>
      <c r="L93" s="51">
        <v>0</v>
      </c>
      <c r="M93" s="227">
        <f>N93</f>
        <v>0</v>
      </c>
      <c r="N93" s="226">
        <v>0</v>
      </c>
      <c r="O93" s="27">
        <v>0</v>
      </c>
      <c r="P93" s="27">
        <v>0</v>
      </c>
      <c r="Q93" s="51">
        <v>0</v>
      </c>
      <c r="R93" s="309"/>
      <c r="S93" s="464"/>
    </row>
    <row r="94" spans="1:19" ht="89.25" customHeight="1" x14ac:dyDescent="0.25">
      <c r="A94" s="84"/>
      <c r="B94" s="229" t="s">
        <v>175</v>
      </c>
      <c r="C94" s="160">
        <f>D94+E94+F94</f>
        <v>404.1</v>
      </c>
      <c r="D94" s="20">
        <f>D95+D96+D97+D98+D99+D100+D101+D102+D103</f>
        <v>404.1</v>
      </c>
      <c r="E94" s="20">
        <f t="shared" ref="E94:G94" si="65">E95+E96+E97+E98+E99+E100+E101+E102+E103</f>
        <v>0</v>
      </c>
      <c r="F94" s="20">
        <f t="shared" si="65"/>
        <v>0</v>
      </c>
      <c r="G94" s="48">
        <f t="shared" si="65"/>
        <v>0</v>
      </c>
      <c r="H94" s="160">
        <f t="shared" si="64"/>
        <v>404.1</v>
      </c>
      <c r="I94" s="20">
        <f>I95+I96+I97+I98+I99+I100+I101+I102+I103</f>
        <v>404.1</v>
      </c>
      <c r="J94" s="20">
        <f t="shared" ref="J94:L94" si="66">J95+J96+J97+J98+J99+J100+J101+J102+J103</f>
        <v>0</v>
      </c>
      <c r="K94" s="190">
        <f t="shared" si="66"/>
        <v>0</v>
      </c>
      <c r="L94" s="48">
        <f t="shared" si="66"/>
        <v>0</v>
      </c>
      <c r="M94" s="160">
        <f>N94+O94+P94</f>
        <v>404.1</v>
      </c>
      <c r="N94" s="20">
        <f>N95+N96+N97+N98+N99+N100+N101+N102+N103</f>
        <v>404.1</v>
      </c>
      <c r="O94" s="20">
        <f t="shared" ref="O94:Q94" si="67">O95+O96+O97+O98+O99+O100+O101+O102+O103</f>
        <v>0</v>
      </c>
      <c r="P94" s="20">
        <f t="shared" si="67"/>
        <v>0</v>
      </c>
      <c r="Q94" s="48">
        <f t="shared" si="67"/>
        <v>0</v>
      </c>
      <c r="R94" s="310">
        <f>M94/C94*100</f>
        <v>100</v>
      </c>
      <c r="S94" s="464"/>
    </row>
    <row r="95" spans="1:19" ht="31.5" customHeight="1" x14ac:dyDescent="0.25">
      <c r="A95" s="597">
        <v>1</v>
      </c>
      <c r="B95" s="230" t="s">
        <v>176</v>
      </c>
      <c r="C95" s="227">
        <f t="shared" ref="C95:C103" si="68">D95</f>
        <v>0</v>
      </c>
      <c r="D95" s="226">
        <v>0</v>
      </c>
      <c r="E95" s="226">
        <v>0</v>
      </c>
      <c r="F95" s="226">
        <v>0</v>
      </c>
      <c r="G95" s="231">
        <v>0</v>
      </c>
      <c r="H95" s="227">
        <f t="shared" si="64"/>
        <v>0</v>
      </c>
      <c r="I95" s="226">
        <v>0</v>
      </c>
      <c r="J95" s="226">
        <v>0</v>
      </c>
      <c r="K95" s="311">
        <v>0</v>
      </c>
      <c r="L95" s="231">
        <v>0</v>
      </c>
      <c r="M95" s="227">
        <f t="shared" ref="M95:M103" si="69">N95</f>
        <v>0</v>
      </c>
      <c r="N95" s="226">
        <v>0</v>
      </c>
      <c r="O95" s="226">
        <v>0</v>
      </c>
      <c r="P95" s="226">
        <v>0</v>
      </c>
      <c r="Q95" s="231">
        <v>0</v>
      </c>
      <c r="R95" s="312"/>
      <c r="S95" s="464"/>
    </row>
    <row r="96" spans="1:19" ht="37.5" customHeight="1" x14ac:dyDescent="0.25">
      <c r="A96" s="597">
        <v>2</v>
      </c>
      <c r="B96" s="230" t="s">
        <v>177</v>
      </c>
      <c r="C96" s="227">
        <f t="shared" si="68"/>
        <v>4.9000000000000004</v>
      </c>
      <c r="D96" s="226">
        <v>4.9000000000000004</v>
      </c>
      <c r="E96" s="226">
        <v>0</v>
      </c>
      <c r="F96" s="226">
        <v>0</v>
      </c>
      <c r="G96" s="231">
        <v>0</v>
      </c>
      <c r="H96" s="227">
        <f t="shared" si="64"/>
        <v>4.9000000000000004</v>
      </c>
      <c r="I96" s="226">
        <v>4.9000000000000004</v>
      </c>
      <c r="J96" s="226">
        <v>0</v>
      </c>
      <c r="K96" s="311">
        <v>0</v>
      </c>
      <c r="L96" s="231">
        <v>0</v>
      </c>
      <c r="M96" s="227">
        <f t="shared" si="69"/>
        <v>4.9000000000000004</v>
      </c>
      <c r="N96" s="226">
        <v>4.9000000000000004</v>
      </c>
      <c r="O96" s="226">
        <v>0</v>
      </c>
      <c r="P96" s="226">
        <v>0</v>
      </c>
      <c r="Q96" s="231">
        <v>0</v>
      </c>
      <c r="R96" s="312"/>
      <c r="S96" s="464"/>
    </row>
    <row r="97" spans="1:19" ht="42.75" customHeight="1" x14ac:dyDescent="0.25">
      <c r="A97" s="597">
        <v>3</v>
      </c>
      <c r="B97" s="230" t="s">
        <v>179</v>
      </c>
      <c r="C97" s="227">
        <f t="shared" si="68"/>
        <v>5</v>
      </c>
      <c r="D97" s="226">
        <v>5</v>
      </c>
      <c r="E97" s="226">
        <v>0</v>
      </c>
      <c r="F97" s="226">
        <v>0</v>
      </c>
      <c r="G97" s="231">
        <v>0</v>
      </c>
      <c r="H97" s="227">
        <f t="shared" si="64"/>
        <v>5</v>
      </c>
      <c r="I97" s="226">
        <v>5</v>
      </c>
      <c r="J97" s="226">
        <v>0</v>
      </c>
      <c r="K97" s="311">
        <v>0</v>
      </c>
      <c r="L97" s="231">
        <v>0</v>
      </c>
      <c r="M97" s="227">
        <f t="shared" si="69"/>
        <v>5</v>
      </c>
      <c r="N97" s="226">
        <v>5</v>
      </c>
      <c r="O97" s="226">
        <v>0</v>
      </c>
      <c r="P97" s="226">
        <v>0</v>
      </c>
      <c r="Q97" s="231">
        <v>0</v>
      </c>
      <c r="R97" s="312"/>
      <c r="S97" s="464"/>
    </row>
    <row r="98" spans="1:19" ht="55.5" customHeight="1" x14ac:dyDescent="0.25">
      <c r="A98" s="597">
        <v>4</v>
      </c>
      <c r="B98" s="230" t="s">
        <v>178</v>
      </c>
      <c r="C98" s="227">
        <f t="shared" si="68"/>
        <v>4</v>
      </c>
      <c r="D98" s="226">
        <v>4</v>
      </c>
      <c r="E98" s="226">
        <v>0</v>
      </c>
      <c r="F98" s="226">
        <v>0</v>
      </c>
      <c r="G98" s="231">
        <v>0</v>
      </c>
      <c r="H98" s="227">
        <f t="shared" si="64"/>
        <v>4</v>
      </c>
      <c r="I98" s="226">
        <v>4</v>
      </c>
      <c r="J98" s="226">
        <v>0</v>
      </c>
      <c r="K98" s="311">
        <v>0</v>
      </c>
      <c r="L98" s="231">
        <v>0</v>
      </c>
      <c r="M98" s="227">
        <v>0</v>
      </c>
      <c r="N98" s="226">
        <v>4</v>
      </c>
      <c r="O98" s="226">
        <v>0</v>
      </c>
      <c r="P98" s="226">
        <v>0</v>
      </c>
      <c r="Q98" s="231">
        <v>0</v>
      </c>
      <c r="R98" s="312"/>
      <c r="S98" s="464"/>
    </row>
    <row r="99" spans="1:19" ht="133.5" customHeight="1" x14ac:dyDescent="0.25">
      <c r="A99" s="597">
        <v>5</v>
      </c>
      <c r="B99" s="230" t="s">
        <v>180</v>
      </c>
      <c r="C99" s="227">
        <f t="shared" si="68"/>
        <v>184.3</v>
      </c>
      <c r="D99" s="226">
        <v>184.3</v>
      </c>
      <c r="E99" s="226">
        <v>0</v>
      </c>
      <c r="F99" s="226">
        <v>0</v>
      </c>
      <c r="G99" s="231">
        <v>0</v>
      </c>
      <c r="H99" s="227">
        <f>SUM(I99:L99)</f>
        <v>184.3</v>
      </c>
      <c r="I99" s="226">
        <v>184.3</v>
      </c>
      <c r="J99" s="226">
        <v>0</v>
      </c>
      <c r="K99" s="311">
        <v>0</v>
      </c>
      <c r="L99" s="231">
        <v>0</v>
      </c>
      <c r="M99" s="227">
        <f t="shared" si="69"/>
        <v>184.3</v>
      </c>
      <c r="N99" s="226">
        <v>184.3</v>
      </c>
      <c r="O99" s="226">
        <v>0</v>
      </c>
      <c r="P99" s="226">
        <v>0</v>
      </c>
      <c r="Q99" s="231">
        <v>0</v>
      </c>
      <c r="R99" s="312"/>
      <c r="S99" s="464"/>
    </row>
    <row r="100" spans="1:19" ht="124.5" customHeight="1" x14ac:dyDescent="0.25">
      <c r="A100" s="597">
        <v>6</v>
      </c>
      <c r="B100" s="230" t="s">
        <v>181</v>
      </c>
      <c r="C100" s="227">
        <f t="shared" si="68"/>
        <v>52.8</v>
      </c>
      <c r="D100" s="226">
        <v>52.8</v>
      </c>
      <c r="E100" s="226">
        <v>0</v>
      </c>
      <c r="F100" s="226">
        <v>0</v>
      </c>
      <c r="G100" s="231">
        <v>0</v>
      </c>
      <c r="H100" s="227">
        <f t="shared" si="64"/>
        <v>52.8</v>
      </c>
      <c r="I100" s="226">
        <v>52.8</v>
      </c>
      <c r="J100" s="226">
        <v>0</v>
      </c>
      <c r="K100" s="311">
        <v>0</v>
      </c>
      <c r="L100" s="231">
        <v>0</v>
      </c>
      <c r="M100" s="227">
        <f t="shared" si="69"/>
        <v>52.8</v>
      </c>
      <c r="N100" s="226">
        <v>52.8</v>
      </c>
      <c r="O100" s="226">
        <v>0</v>
      </c>
      <c r="P100" s="226">
        <v>0</v>
      </c>
      <c r="Q100" s="231">
        <v>0</v>
      </c>
      <c r="R100" s="312"/>
      <c r="S100" s="464"/>
    </row>
    <row r="101" spans="1:19" ht="96.75" customHeight="1" thickBot="1" x14ac:dyDescent="0.3">
      <c r="A101" s="597">
        <v>7</v>
      </c>
      <c r="B101" s="230" t="s">
        <v>182</v>
      </c>
      <c r="C101" s="227">
        <f t="shared" si="68"/>
        <v>15</v>
      </c>
      <c r="D101" s="226">
        <v>15</v>
      </c>
      <c r="E101" s="226">
        <v>0</v>
      </c>
      <c r="F101" s="313">
        <v>0</v>
      </c>
      <c r="G101" s="314">
        <v>0</v>
      </c>
      <c r="H101" s="315">
        <f t="shared" si="64"/>
        <v>15</v>
      </c>
      <c r="I101" s="226">
        <v>15</v>
      </c>
      <c r="J101" s="226">
        <v>0</v>
      </c>
      <c r="K101" s="311">
        <v>0</v>
      </c>
      <c r="L101" s="231">
        <v>0</v>
      </c>
      <c r="M101" s="227">
        <f t="shared" si="69"/>
        <v>15</v>
      </c>
      <c r="N101" s="226">
        <v>15</v>
      </c>
      <c r="O101" s="226">
        <v>0</v>
      </c>
      <c r="P101" s="313">
        <v>0</v>
      </c>
      <c r="Q101" s="231">
        <v>0</v>
      </c>
      <c r="R101" s="316"/>
      <c r="S101" s="464"/>
    </row>
    <row r="102" spans="1:19" ht="120.75" customHeight="1" x14ac:dyDescent="0.25">
      <c r="A102" s="597">
        <v>8</v>
      </c>
      <c r="B102" s="230" t="s">
        <v>183</v>
      </c>
      <c r="C102" s="227">
        <f t="shared" si="68"/>
        <v>118.1</v>
      </c>
      <c r="D102" s="226">
        <v>118.1</v>
      </c>
      <c r="E102" s="226">
        <v>0</v>
      </c>
      <c r="F102" s="238">
        <v>0</v>
      </c>
      <c r="G102" s="317">
        <v>0</v>
      </c>
      <c r="H102" s="318">
        <f t="shared" si="64"/>
        <v>118.1</v>
      </c>
      <c r="I102" s="226">
        <v>118.1</v>
      </c>
      <c r="J102" s="226">
        <v>0</v>
      </c>
      <c r="K102" s="311">
        <v>0</v>
      </c>
      <c r="L102" s="231">
        <v>0</v>
      </c>
      <c r="M102" s="227">
        <f t="shared" si="69"/>
        <v>118.1</v>
      </c>
      <c r="N102" s="226">
        <v>118.1</v>
      </c>
      <c r="O102" s="226">
        <v>0</v>
      </c>
      <c r="P102" s="238">
        <v>0</v>
      </c>
      <c r="Q102" s="231">
        <v>0</v>
      </c>
      <c r="R102" s="319"/>
      <c r="S102" s="464"/>
    </row>
    <row r="103" spans="1:19" ht="42" customHeight="1" thickBot="1" x14ac:dyDescent="0.3">
      <c r="A103" s="597">
        <v>9</v>
      </c>
      <c r="B103" s="583" t="s">
        <v>245</v>
      </c>
      <c r="C103" s="226">
        <f t="shared" si="68"/>
        <v>20</v>
      </c>
      <c r="D103" s="226">
        <v>20</v>
      </c>
      <c r="E103" s="226">
        <v>0</v>
      </c>
      <c r="F103" s="579">
        <v>0</v>
      </c>
      <c r="G103" s="226">
        <v>0</v>
      </c>
      <c r="H103" s="226">
        <f>SUM(I103:L103)</f>
        <v>20</v>
      </c>
      <c r="I103" s="579">
        <v>20</v>
      </c>
      <c r="J103" s="579">
        <v>0</v>
      </c>
      <c r="K103" s="581">
        <v>0</v>
      </c>
      <c r="L103" s="231">
        <v>0</v>
      </c>
      <c r="M103" s="227">
        <f t="shared" si="69"/>
        <v>20</v>
      </c>
      <c r="N103" s="579">
        <v>20</v>
      </c>
      <c r="O103" s="579">
        <v>0</v>
      </c>
      <c r="P103" s="579">
        <v>0</v>
      </c>
      <c r="Q103" s="580">
        <v>0</v>
      </c>
      <c r="R103" s="582"/>
      <c r="S103" s="464"/>
    </row>
    <row r="104" spans="1:19" ht="28.9" customHeight="1" thickBot="1" x14ac:dyDescent="0.3">
      <c r="A104" s="146"/>
      <c r="B104" s="225" t="s">
        <v>127</v>
      </c>
      <c r="C104" s="320">
        <f>SUM(D104:G104)</f>
        <v>3201.4</v>
      </c>
      <c r="D104" s="321">
        <f>D20+D50+D52+D54+D65+D80+D88+D94</f>
        <v>2916.7000000000003</v>
      </c>
      <c r="E104" s="321">
        <f t="shared" ref="E104:G104" si="70">E20+E50+E52+E54+E65+E80+E88+E94</f>
        <v>25.6</v>
      </c>
      <c r="F104" s="322">
        <f t="shared" si="70"/>
        <v>259.10000000000002</v>
      </c>
      <c r="G104" s="323">
        <f t="shared" si="70"/>
        <v>0</v>
      </c>
      <c r="H104" s="320">
        <f>SUM(I104:L104)</f>
        <v>3201.4</v>
      </c>
      <c r="I104" s="321">
        <f t="shared" ref="I104:L104" si="71">I20+I50+I52+I54+I65+I80+I88+I94</f>
        <v>2916.7000000000003</v>
      </c>
      <c r="J104" s="321">
        <f t="shared" si="71"/>
        <v>25.6</v>
      </c>
      <c r="K104" s="324">
        <f t="shared" si="71"/>
        <v>259.10000000000002</v>
      </c>
      <c r="L104" s="325">
        <f t="shared" si="71"/>
        <v>0</v>
      </c>
      <c r="M104" s="320">
        <f>SUM(N104:Q104)</f>
        <v>3058.6</v>
      </c>
      <c r="N104" s="321">
        <f t="shared" ref="N104:Q104" si="72">N20+N50+N52+N54+N65+N80+N88+N94</f>
        <v>2916.2999999999997</v>
      </c>
      <c r="O104" s="321">
        <f t="shared" si="72"/>
        <v>12.8</v>
      </c>
      <c r="P104" s="322">
        <f t="shared" si="72"/>
        <v>129.5</v>
      </c>
      <c r="Q104" s="323">
        <f t="shared" si="72"/>
        <v>0</v>
      </c>
      <c r="R104" s="326">
        <f>M104/C104*100</f>
        <v>95.539451489973132</v>
      </c>
      <c r="S104" s="464"/>
    </row>
    <row r="105" spans="1:19" ht="23.45" customHeight="1" x14ac:dyDescent="0.25">
      <c r="A105" s="674" t="s">
        <v>255</v>
      </c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676"/>
      <c r="S105" s="464"/>
    </row>
    <row r="106" spans="1:19" ht="36" x14ac:dyDescent="0.25">
      <c r="A106" s="169"/>
      <c r="B106" s="124" t="s">
        <v>133</v>
      </c>
      <c r="C106" s="495">
        <f t="shared" ref="C106:C134" si="73">D106+E106+F106</f>
        <v>73880</v>
      </c>
      <c r="D106" s="496">
        <f>D107+D108+D109</f>
        <v>73880</v>
      </c>
      <c r="E106" s="496">
        <f t="shared" ref="E106:F106" si="74">E107+E108+E109</f>
        <v>0</v>
      </c>
      <c r="F106" s="408">
        <f t="shared" si="74"/>
        <v>0</v>
      </c>
      <c r="G106" s="529"/>
      <c r="H106" s="495">
        <f t="shared" ref="H106:H134" si="75">I106+J106+K106</f>
        <v>73880</v>
      </c>
      <c r="I106" s="496">
        <f>I107+I108+I109</f>
        <v>73880</v>
      </c>
      <c r="J106" s="94">
        <f t="shared" ref="J106:K106" si="76">J107+J108+J109</f>
        <v>0</v>
      </c>
      <c r="K106" s="20">
        <f t="shared" si="76"/>
        <v>0</v>
      </c>
      <c r="L106" s="327"/>
      <c r="M106" s="495">
        <f t="shared" ref="M106:M134" si="77">N106+O106+P106</f>
        <v>73880</v>
      </c>
      <c r="N106" s="496">
        <f>N107+N108+N109</f>
        <v>73880</v>
      </c>
      <c r="O106" s="496">
        <f t="shared" ref="O106:P106" si="78">O107+O108+O109</f>
        <v>0</v>
      </c>
      <c r="P106" s="497">
        <f t="shared" si="78"/>
        <v>0</v>
      </c>
      <c r="Q106" s="498"/>
      <c r="R106" s="328">
        <f>M106/C106*100</f>
        <v>100</v>
      </c>
      <c r="S106" s="464"/>
    </row>
    <row r="107" spans="1:19" ht="38.25" customHeight="1" x14ac:dyDescent="0.25">
      <c r="A107" s="31" t="s">
        <v>26</v>
      </c>
      <c r="B107" s="59" t="s">
        <v>246</v>
      </c>
      <c r="C107" s="111">
        <f t="shared" si="73"/>
        <v>13527</v>
      </c>
      <c r="D107" s="27">
        <v>13527</v>
      </c>
      <c r="E107" s="27">
        <v>0</v>
      </c>
      <c r="F107" s="27">
        <v>0</v>
      </c>
      <c r="G107" s="287">
        <v>0</v>
      </c>
      <c r="H107" s="111">
        <f t="shared" si="75"/>
        <v>13527</v>
      </c>
      <c r="I107" s="27">
        <v>13527</v>
      </c>
      <c r="J107" s="27">
        <v>0</v>
      </c>
      <c r="K107" s="27">
        <v>0</v>
      </c>
      <c r="L107" s="287">
        <v>0</v>
      </c>
      <c r="M107" s="499">
        <f t="shared" si="77"/>
        <v>13527</v>
      </c>
      <c r="N107" s="500">
        <v>13527</v>
      </c>
      <c r="O107" s="500">
        <v>0</v>
      </c>
      <c r="P107" s="501">
        <v>0</v>
      </c>
      <c r="Q107" s="502">
        <v>0</v>
      </c>
      <c r="R107" s="503"/>
      <c r="S107" s="464"/>
    </row>
    <row r="108" spans="1:19" ht="36" x14ac:dyDescent="0.25">
      <c r="A108" s="31" t="s">
        <v>27</v>
      </c>
      <c r="B108" s="59" t="s">
        <v>160</v>
      </c>
      <c r="C108" s="111">
        <f t="shared" si="73"/>
        <v>29584.6</v>
      </c>
      <c r="D108" s="27">
        <v>29584.6</v>
      </c>
      <c r="E108" s="27">
        <v>0</v>
      </c>
      <c r="F108" s="27">
        <v>0</v>
      </c>
      <c r="G108" s="287">
        <v>0</v>
      </c>
      <c r="H108" s="111">
        <f t="shared" si="75"/>
        <v>29584.6</v>
      </c>
      <c r="I108" s="27">
        <v>29584.6</v>
      </c>
      <c r="J108" s="27">
        <v>0</v>
      </c>
      <c r="K108" s="27">
        <v>0</v>
      </c>
      <c r="L108" s="287">
        <v>0</v>
      </c>
      <c r="M108" s="499">
        <f t="shared" si="77"/>
        <v>29584.6</v>
      </c>
      <c r="N108" s="500">
        <v>29584.6</v>
      </c>
      <c r="O108" s="500">
        <v>0</v>
      </c>
      <c r="P108" s="501">
        <v>0</v>
      </c>
      <c r="Q108" s="502">
        <v>0</v>
      </c>
      <c r="R108" s="503"/>
      <c r="S108" s="464"/>
    </row>
    <row r="109" spans="1:19" ht="38.25" customHeight="1" x14ac:dyDescent="0.25">
      <c r="A109" s="31" t="s">
        <v>28</v>
      </c>
      <c r="B109" s="59" t="s">
        <v>247</v>
      </c>
      <c r="C109" s="111">
        <f t="shared" si="73"/>
        <v>30768.400000000001</v>
      </c>
      <c r="D109" s="27">
        <v>30768.400000000001</v>
      </c>
      <c r="E109" s="27">
        <v>0</v>
      </c>
      <c r="F109" s="27">
        <v>0</v>
      </c>
      <c r="G109" s="287">
        <v>0</v>
      </c>
      <c r="H109" s="111">
        <f t="shared" si="75"/>
        <v>30768.400000000001</v>
      </c>
      <c r="I109" s="27">
        <v>30768.400000000001</v>
      </c>
      <c r="J109" s="27">
        <v>0</v>
      </c>
      <c r="K109" s="27">
        <v>0</v>
      </c>
      <c r="L109" s="287">
        <v>0</v>
      </c>
      <c r="M109" s="499">
        <f t="shared" si="77"/>
        <v>30768.400000000001</v>
      </c>
      <c r="N109" s="500">
        <v>30768.400000000001</v>
      </c>
      <c r="O109" s="500">
        <v>0</v>
      </c>
      <c r="P109" s="501">
        <v>0</v>
      </c>
      <c r="Q109" s="502">
        <v>0</v>
      </c>
      <c r="R109" s="503"/>
      <c r="S109" s="464"/>
    </row>
    <row r="110" spans="1:19" ht="39.75" customHeight="1" x14ac:dyDescent="0.25">
      <c r="A110" s="31"/>
      <c r="B110" s="125" t="s">
        <v>134</v>
      </c>
      <c r="C110" s="47">
        <f t="shared" si="73"/>
        <v>9568.4999999999982</v>
      </c>
      <c r="D110" s="20">
        <f>SUM(D111:D120)</f>
        <v>9568.4999999999982</v>
      </c>
      <c r="E110" s="20">
        <f t="shared" ref="E110:G110" si="79">SUM(E111:E120)</f>
        <v>0</v>
      </c>
      <c r="F110" s="20">
        <f t="shared" si="79"/>
        <v>0</v>
      </c>
      <c r="G110" s="160">
        <f t="shared" si="79"/>
        <v>0</v>
      </c>
      <c r="H110" s="47">
        <f t="shared" si="75"/>
        <v>9568.4999999999982</v>
      </c>
      <c r="I110" s="20">
        <f t="shared" ref="I110:L110" si="80">SUM(I111:I120)</f>
        <v>9568.4999999999982</v>
      </c>
      <c r="J110" s="20">
        <f t="shared" si="80"/>
        <v>0</v>
      </c>
      <c r="K110" s="20">
        <f t="shared" si="80"/>
        <v>0</v>
      </c>
      <c r="L110" s="160">
        <f t="shared" si="80"/>
        <v>0</v>
      </c>
      <c r="M110" s="504">
        <f t="shared" si="77"/>
        <v>9269.5</v>
      </c>
      <c r="N110" s="408">
        <f t="shared" ref="N110:Q110" si="81">SUM(N111:N120)</f>
        <v>9269.5</v>
      </c>
      <c r="O110" s="408">
        <f t="shared" si="81"/>
        <v>0</v>
      </c>
      <c r="P110" s="505">
        <f t="shared" si="81"/>
        <v>0</v>
      </c>
      <c r="Q110" s="498">
        <f t="shared" si="81"/>
        <v>0</v>
      </c>
      <c r="R110" s="56">
        <f>M110/C110*100</f>
        <v>96.875163296232444</v>
      </c>
      <c r="S110" s="464"/>
    </row>
    <row r="111" spans="1:19" ht="39.75" customHeight="1" x14ac:dyDescent="0.25">
      <c r="A111" s="32" t="s">
        <v>34</v>
      </c>
      <c r="B111" s="59" t="s">
        <v>287</v>
      </c>
      <c r="C111" s="108">
        <f>D111</f>
        <v>4139.3</v>
      </c>
      <c r="D111" s="26">
        <v>4139.3</v>
      </c>
      <c r="E111" s="22">
        <v>0</v>
      </c>
      <c r="F111" s="22">
        <v>0</v>
      </c>
      <c r="G111" s="298">
        <v>0</v>
      </c>
      <c r="H111" s="108">
        <f>I111</f>
        <v>4139.3</v>
      </c>
      <c r="I111" s="26">
        <v>4139.3</v>
      </c>
      <c r="J111" s="26">
        <v>0</v>
      </c>
      <c r="K111" s="26">
        <v>0</v>
      </c>
      <c r="L111" s="290">
        <v>0</v>
      </c>
      <c r="M111" s="506">
        <f>N111</f>
        <v>3945</v>
      </c>
      <c r="N111" s="410">
        <v>3945</v>
      </c>
      <c r="O111" s="418">
        <v>0</v>
      </c>
      <c r="P111" s="525">
        <v>0</v>
      </c>
      <c r="Q111" s="526">
        <v>0</v>
      </c>
      <c r="R111" s="527"/>
      <c r="S111" s="464"/>
    </row>
    <row r="112" spans="1:19" ht="39.75" customHeight="1" x14ac:dyDescent="0.25">
      <c r="A112" s="32" t="s">
        <v>112</v>
      </c>
      <c r="B112" s="528" t="s">
        <v>234</v>
      </c>
      <c r="C112" s="108">
        <f>D112</f>
        <v>441.7</v>
      </c>
      <c r="D112" s="26">
        <v>441.7</v>
      </c>
      <c r="E112" s="22">
        <v>0</v>
      </c>
      <c r="F112" s="22">
        <v>0</v>
      </c>
      <c r="G112" s="298">
        <v>0</v>
      </c>
      <c r="H112" s="108">
        <f>I112</f>
        <v>441.7</v>
      </c>
      <c r="I112" s="26">
        <v>441.7</v>
      </c>
      <c r="J112" s="26">
        <v>0</v>
      </c>
      <c r="K112" s="26">
        <v>0</v>
      </c>
      <c r="L112" s="290">
        <v>0</v>
      </c>
      <c r="M112" s="506">
        <f>N112</f>
        <v>441.7</v>
      </c>
      <c r="N112" s="410">
        <v>441.7</v>
      </c>
      <c r="O112" s="418">
        <v>0</v>
      </c>
      <c r="P112" s="525">
        <v>0</v>
      </c>
      <c r="Q112" s="526">
        <v>0</v>
      </c>
      <c r="R112" s="527"/>
      <c r="S112" s="464"/>
    </row>
    <row r="113" spans="1:19" ht="36" customHeight="1" x14ac:dyDescent="0.25">
      <c r="A113" s="32" t="s">
        <v>113</v>
      </c>
      <c r="B113" s="528" t="s">
        <v>312</v>
      </c>
      <c r="C113" s="108">
        <f>D113</f>
        <v>3008.8</v>
      </c>
      <c r="D113" s="26">
        <v>3008.8</v>
      </c>
      <c r="E113" s="22">
        <v>0</v>
      </c>
      <c r="F113" s="22">
        <v>0</v>
      </c>
      <c r="G113" s="298">
        <v>0</v>
      </c>
      <c r="H113" s="108">
        <f>I113</f>
        <v>3008.8</v>
      </c>
      <c r="I113" s="26">
        <v>3008.8</v>
      </c>
      <c r="J113" s="26">
        <v>0</v>
      </c>
      <c r="K113" s="26">
        <v>0</v>
      </c>
      <c r="L113" s="290">
        <v>0</v>
      </c>
      <c r="M113" s="506">
        <f>N113</f>
        <v>2991.9</v>
      </c>
      <c r="N113" s="410">
        <v>2991.9</v>
      </c>
      <c r="O113" s="418">
        <v>0</v>
      </c>
      <c r="P113" s="525">
        <v>0</v>
      </c>
      <c r="Q113" s="526">
        <v>0</v>
      </c>
      <c r="R113" s="527"/>
      <c r="S113" s="464"/>
    </row>
    <row r="114" spans="1:19" ht="27.75" customHeight="1" x14ac:dyDescent="0.25">
      <c r="A114" s="31" t="s">
        <v>114</v>
      </c>
      <c r="B114" s="59" t="s">
        <v>313</v>
      </c>
      <c r="C114" s="108">
        <f t="shared" si="73"/>
        <v>1565.5</v>
      </c>
      <c r="D114" s="27">
        <v>1565.5</v>
      </c>
      <c r="E114" s="27">
        <v>0</v>
      </c>
      <c r="F114" s="27">
        <v>0</v>
      </c>
      <c r="G114" s="287">
        <v>0</v>
      </c>
      <c r="H114" s="108">
        <f t="shared" si="75"/>
        <v>1565.5</v>
      </c>
      <c r="I114" s="27">
        <v>1565.5</v>
      </c>
      <c r="J114" s="27">
        <v>0</v>
      </c>
      <c r="K114" s="27">
        <v>0</v>
      </c>
      <c r="L114" s="287">
        <v>0</v>
      </c>
      <c r="M114" s="506">
        <f t="shared" si="77"/>
        <v>1528.9</v>
      </c>
      <c r="N114" s="500">
        <v>1528.9</v>
      </c>
      <c r="O114" s="500">
        <v>0</v>
      </c>
      <c r="P114" s="501">
        <v>0</v>
      </c>
      <c r="Q114" s="502">
        <v>0</v>
      </c>
      <c r="R114" s="503"/>
      <c r="S114" s="464"/>
    </row>
    <row r="115" spans="1:19" ht="21.75" hidden="1" customHeight="1" x14ac:dyDescent="0.25">
      <c r="A115" s="31"/>
      <c r="B115" s="59" t="s">
        <v>128</v>
      </c>
      <c r="C115" s="108">
        <f t="shared" si="73"/>
        <v>0</v>
      </c>
      <c r="D115" s="27"/>
      <c r="E115" s="27"/>
      <c r="F115" s="27"/>
      <c r="G115" s="287"/>
      <c r="H115" s="108">
        <f t="shared" si="75"/>
        <v>0</v>
      </c>
      <c r="I115" s="27"/>
      <c r="J115" s="27"/>
      <c r="K115" s="27"/>
      <c r="L115" s="287"/>
      <c r="M115" s="506">
        <f t="shared" si="77"/>
        <v>0</v>
      </c>
      <c r="N115" s="500"/>
      <c r="O115" s="500"/>
      <c r="P115" s="501"/>
      <c r="Q115" s="502"/>
      <c r="R115" s="503"/>
      <c r="S115" s="464"/>
    </row>
    <row r="116" spans="1:19" ht="26.25" hidden="1" customHeight="1" x14ac:dyDescent="0.25">
      <c r="A116" s="31"/>
      <c r="B116" s="59" t="s">
        <v>129</v>
      </c>
      <c r="C116" s="108">
        <f t="shared" si="73"/>
        <v>0</v>
      </c>
      <c r="D116" s="27"/>
      <c r="E116" s="27"/>
      <c r="F116" s="27"/>
      <c r="G116" s="287"/>
      <c r="H116" s="108">
        <f t="shared" si="75"/>
        <v>0</v>
      </c>
      <c r="I116" s="27"/>
      <c r="J116" s="27"/>
      <c r="K116" s="27"/>
      <c r="L116" s="287"/>
      <c r="M116" s="506">
        <f t="shared" si="77"/>
        <v>0</v>
      </c>
      <c r="N116" s="500"/>
      <c r="O116" s="500"/>
      <c r="P116" s="501"/>
      <c r="Q116" s="502"/>
      <c r="R116" s="503"/>
      <c r="S116" s="464"/>
    </row>
    <row r="117" spans="1:19" ht="39" hidden="1" customHeight="1" x14ac:dyDescent="0.25">
      <c r="A117" s="31"/>
      <c r="B117" s="59" t="s">
        <v>130</v>
      </c>
      <c r="C117" s="108">
        <f t="shared" si="73"/>
        <v>0</v>
      </c>
      <c r="D117" s="27"/>
      <c r="E117" s="27"/>
      <c r="F117" s="27"/>
      <c r="G117" s="287"/>
      <c r="H117" s="108">
        <f t="shared" si="75"/>
        <v>0</v>
      </c>
      <c r="I117" s="27"/>
      <c r="J117" s="27"/>
      <c r="K117" s="27"/>
      <c r="L117" s="287"/>
      <c r="M117" s="506">
        <f t="shared" si="77"/>
        <v>0</v>
      </c>
      <c r="N117" s="500"/>
      <c r="O117" s="500"/>
      <c r="P117" s="501"/>
      <c r="Q117" s="502"/>
      <c r="R117" s="503"/>
      <c r="S117" s="464"/>
    </row>
    <row r="118" spans="1:19" ht="39" customHeight="1" x14ac:dyDescent="0.25">
      <c r="A118" s="31" t="s">
        <v>115</v>
      </c>
      <c r="B118" s="59" t="s">
        <v>248</v>
      </c>
      <c r="C118" s="108">
        <f t="shared" si="73"/>
        <v>124.4</v>
      </c>
      <c r="D118" s="27">
        <v>124.4</v>
      </c>
      <c r="E118" s="27">
        <v>0</v>
      </c>
      <c r="F118" s="27">
        <v>0</v>
      </c>
      <c r="G118" s="287">
        <v>0</v>
      </c>
      <c r="H118" s="108">
        <f t="shared" si="75"/>
        <v>124.4</v>
      </c>
      <c r="I118" s="27">
        <v>124.4</v>
      </c>
      <c r="J118" s="27">
        <v>0</v>
      </c>
      <c r="K118" s="27">
        <v>0</v>
      </c>
      <c r="L118" s="287">
        <v>0</v>
      </c>
      <c r="M118" s="506">
        <f t="shared" si="77"/>
        <v>124.4</v>
      </c>
      <c r="N118" s="500">
        <v>124.4</v>
      </c>
      <c r="O118" s="500">
        <v>0</v>
      </c>
      <c r="P118" s="501">
        <v>0</v>
      </c>
      <c r="Q118" s="502">
        <v>0</v>
      </c>
      <c r="R118" s="503"/>
      <c r="S118" s="464"/>
    </row>
    <row r="119" spans="1:19" ht="27" customHeight="1" x14ac:dyDescent="0.25">
      <c r="A119" s="8" t="s">
        <v>116</v>
      </c>
      <c r="B119" s="59" t="s">
        <v>285</v>
      </c>
      <c r="C119" s="108">
        <f t="shared" si="73"/>
        <v>262.8</v>
      </c>
      <c r="D119" s="27">
        <v>262.8</v>
      </c>
      <c r="E119" s="27">
        <v>0</v>
      </c>
      <c r="F119" s="27">
        <v>0</v>
      </c>
      <c r="G119" s="287">
        <v>0</v>
      </c>
      <c r="H119" s="108">
        <f t="shared" si="75"/>
        <v>262.8</v>
      </c>
      <c r="I119" s="27">
        <v>262.8</v>
      </c>
      <c r="J119" s="27">
        <v>0</v>
      </c>
      <c r="K119" s="27">
        <v>0</v>
      </c>
      <c r="L119" s="287">
        <v>0</v>
      </c>
      <c r="M119" s="506">
        <f t="shared" si="77"/>
        <v>212</v>
      </c>
      <c r="N119" s="500">
        <v>212</v>
      </c>
      <c r="O119" s="500">
        <v>0</v>
      </c>
      <c r="P119" s="501">
        <v>0</v>
      </c>
      <c r="Q119" s="502">
        <v>0</v>
      </c>
      <c r="R119" s="503"/>
      <c r="S119" s="464"/>
    </row>
    <row r="120" spans="1:19" ht="26.25" customHeight="1" x14ac:dyDescent="0.25">
      <c r="A120" s="31" t="s">
        <v>117</v>
      </c>
      <c r="B120" s="59" t="s">
        <v>286</v>
      </c>
      <c r="C120" s="108">
        <f t="shared" si="73"/>
        <v>26</v>
      </c>
      <c r="D120" s="27">
        <v>26</v>
      </c>
      <c r="E120" s="27">
        <v>0</v>
      </c>
      <c r="F120" s="27">
        <v>0</v>
      </c>
      <c r="G120" s="287">
        <v>0</v>
      </c>
      <c r="H120" s="108">
        <f t="shared" si="75"/>
        <v>26</v>
      </c>
      <c r="I120" s="27">
        <v>26</v>
      </c>
      <c r="J120" s="27">
        <v>0</v>
      </c>
      <c r="K120" s="27">
        <v>0</v>
      </c>
      <c r="L120" s="287">
        <v>0</v>
      </c>
      <c r="M120" s="506">
        <f t="shared" si="77"/>
        <v>25.6</v>
      </c>
      <c r="N120" s="500">
        <v>25.6</v>
      </c>
      <c r="O120" s="500">
        <v>0</v>
      </c>
      <c r="P120" s="501">
        <v>0</v>
      </c>
      <c r="Q120" s="502">
        <v>0</v>
      </c>
      <c r="R120" s="503"/>
      <c r="S120" s="464"/>
    </row>
    <row r="121" spans="1:19" ht="27" customHeight="1" x14ac:dyDescent="0.25">
      <c r="A121" s="31"/>
      <c r="B121" s="125" t="s">
        <v>135</v>
      </c>
      <c r="C121" s="530">
        <f t="shared" si="73"/>
        <v>10079.300000000001</v>
      </c>
      <c r="D121" s="407">
        <f>SUM(D122:D130)</f>
        <v>10079.300000000001</v>
      </c>
      <c r="E121" s="407">
        <f t="shared" ref="E121:G121" si="82">SUM(E122:E130)</f>
        <v>0</v>
      </c>
      <c r="F121" s="407">
        <f t="shared" si="82"/>
        <v>0</v>
      </c>
      <c r="G121" s="407">
        <f t="shared" si="82"/>
        <v>0</v>
      </c>
      <c r="H121" s="530">
        <f t="shared" si="75"/>
        <v>10079.300000000001</v>
      </c>
      <c r="I121" s="407">
        <f t="shared" ref="I121:L121" si="83">SUM(I122:I130)</f>
        <v>10079.300000000001</v>
      </c>
      <c r="J121" s="407">
        <f t="shared" si="83"/>
        <v>0</v>
      </c>
      <c r="K121" s="407">
        <f t="shared" si="83"/>
        <v>0</v>
      </c>
      <c r="L121" s="407">
        <f t="shared" si="83"/>
        <v>0</v>
      </c>
      <c r="M121" s="504">
        <f t="shared" si="77"/>
        <v>9561.7000000000007</v>
      </c>
      <c r="N121" s="408">
        <f t="shared" ref="N121:Q121" si="84">SUM(N122:N130)</f>
        <v>9561.7000000000007</v>
      </c>
      <c r="O121" s="408">
        <f t="shared" si="84"/>
        <v>0</v>
      </c>
      <c r="P121" s="408">
        <f t="shared" si="84"/>
        <v>0</v>
      </c>
      <c r="Q121" s="408">
        <f t="shared" si="84"/>
        <v>0</v>
      </c>
      <c r="R121" s="56">
        <f>M121/C121*100</f>
        <v>94.864722748603569</v>
      </c>
      <c r="S121" s="464"/>
    </row>
    <row r="122" spans="1:19" ht="27" customHeight="1" x14ac:dyDescent="0.25">
      <c r="A122" s="62" t="s">
        <v>40</v>
      </c>
      <c r="B122" s="59" t="s">
        <v>288</v>
      </c>
      <c r="C122" s="533">
        <f t="shared" si="73"/>
        <v>2031.2</v>
      </c>
      <c r="D122" s="534">
        <v>2031.2</v>
      </c>
      <c r="E122" s="534">
        <v>0</v>
      </c>
      <c r="F122" s="534">
        <v>0</v>
      </c>
      <c r="G122" s="535">
        <v>0</v>
      </c>
      <c r="H122" s="533">
        <f t="shared" si="75"/>
        <v>2031.2</v>
      </c>
      <c r="I122" s="534">
        <v>2031.2</v>
      </c>
      <c r="J122" s="110">
        <v>0</v>
      </c>
      <c r="K122" s="110">
        <v>0</v>
      </c>
      <c r="L122" s="186">
        <v>0</v>
      </c>
      <c r="M122" s="507">
        <f t="shared" si="77"/>
        <v>2031.2</v>
      </c>
      <c r="N122" s="508">
        <v>2031.2</v>
      </c>
      <c r="O122" s="508">
        <v>0</v>
      </c>
      <c r="P122" s="509">
        <v>0</v>
      </c>
      <c r="Q122" s="502">
        <v>0</v>
      </c>
      <c r="R122" s="503"/>
      <c r="S122" s="464"/>
    </row>
    <row r="123" spans="1:19" ht="17.25" customHeight="1" x14ac:dyDescent="0.25">
      <c r="A123" s="61" t="s">
        <v>35</v>
      </c>
      <c r="B123" s="59" t="s">
        <v>289</v>
      </c>
      <c r="C123" s="531">
        <f t="shared" si="73"/>
        <v>224.2</v>
      </c>
      <c r="D123" s="249">
        <v>224.2</v>
      </c>
      <c r="E123" s="249">
        <v>0</v>
      </c>
      <c r="F123" s="249">
        <v>0</v>
      </c>
      <c r="G123" s="532">
        <v>0</v>
      </c>
      <c r="H123" s="531">
        <f t="shared" si="75"/>
        <v>224.2</v>
      </c>
      <c r="I123" s="249">
        <v>224.2</v>
      </c>
      <c r="J123" s="27">
        <v>0</v>
      </c>
      <c r="K123" s="27">
        <v>0</v>
      </c>
      <c r="L123" s="287">
        <v>0</v>
      </c>
      <c r="M123" s="506">
        <f t="shared" si="77"/>
        <v>196.5</v>
      </c>
      <c r="N123" s="500">
        <v>196.5</v>
      </c>
      <c r="O123" s="510">
        <v>0</v>
      </c>
      <c r="P123" s="501">
        <v>0</v>
      </c>
      <c r="Q123" s="502">
        <v>0</v>
      </c>
      <c r="R123" s="503"/>
      <c r="S123" s="464"/>
    </row>
    <row r="124" spans="1:19" ht="18.75" customHeight="1" x14ac:dyDescent="0.25">
      <c r="A124" s="61" t="s">
        <v>41</v>
      </c>
      <c r="B124" s="59" t="s">
        <v>290</v>
      </c>
      <c r="C124" s="536">
        <f t="shared" si="73"/>
        <v>796</v>
      </c>
      <c r="D124" s="537">
        <v>796</v>
      </c>
      <c r="E124" s="537">
        <v>0</v>
      </c>
      <c r="F124" s="537">
        <v>0</v>
      </c>
      <c r="G124" s="538">
        <v>0</v>
      </c>
      <c r="H124" s="536">
        <f>SUM(I124:L124)</f>
        <v>796</v>
      </c>
      <c r="I124" s="537">
        <v>796</v>
      </c>
      <c r="J124" s="285">
        <v>0</v>
      </c>
      <c r="K124" s="285">
        <v>0</v>
      </c>
      <c r="L124" s="294">
        <v>0</v>
      </c>
      <c r="M124" s="511">
        <f>SUM(N124:Q124)</f>
        <v>796</v>
      </c>
      <c r="N124" s="512">
        <v>796</v>
      </c>
      <c r="O124" s="513">
        <v>0</v>
      </c>
      <c r="P124" s="513">
        <v>0</v>
      </c>
      <c r="Q124" s="502">
        <v>0</v>
      </c>
      <c r="R124" s="503"/>
      <c r="S124" s="464"/>
    </row>
    <row r="125" spans="1:19" ht="25.5" customHeight="1" x14ac:dyDescent="0.25">
      <c r="A125" s="61" t="s">
        <v>42</v>
      </c>
      <c r="B125" s="59" t="s">
        <v>291</v>
      </c>
      <c r="C125" s="531">
        <f t="shared" si="73"/>
        <v>1337.5</v>
      </c>
      <c r="D125" s="249">
        <v>1337.5</v>
      </c>
      <c r="E125" s="249">
        <v>0</v>
      </c>
      <c r="F125" s="249">
        <v>0</v>
      </c>
      <c r="G125" s="532">
        <v>0</v>
      </c>
      <c r="H125" s="531">
        <f t="shared" si="75"/>
        <v>1337.5</v>
      </c>
      <c r="I125" s="249">
        <v>1337.5</v>
      </c>
      <c r="J125" s="27">
        <v>0</v>
      </c>
      <c r="K125" s="27">
        <v>0</v>
      </c>
      <c r="L125" s="287">
        <v>0</v>
      </c>
      <c r="M125" s="506">
        <f t="shared" si="77"/>
        <v>1331.4</v>
      </c>
      <c r="N125" s="500">
        <v>1331.4</v>
      </c>
      <c r="O125" s="501">
        <v>0</v>
      </c>
      <c r="P125" s="501">
        <v>0</v>
      </c>
      <c r="Q125" s="502">
        <v>0</v>
      </c>
      <c r="R125" s="503"/>
      <c r="S125" s="464"/>
    </row>
    <row r="126" spans="1:19" ht="25.5" customHeight="1" x14ac:dyDescent="0.25">
      <c r="A126" s="61" t="s">
        <v>131</v>
      </c>
      <c r="B126" s="59" t="s">
        <v>249</v>
      </c>
      <c r="C126" s="531">
        <f t="shared" si="73"/>
        <v>57.3</v>
      </c>
      <c r="D126" s="249">
        <v>57.3</v>
      </c>
      <c r="E126" s="249">
        <v>0</v>
      </c>
      <c r="F126" s="249">
        <v>0</v>
      </c>
      <c r="G126" s="532">
        <v>0</v>
      </c>
      <c r="H126" s="531">
        <f t="shared" si="75"/>
        <v>57.3</v>
      </c>
      <c r="I126" s="249">
        <v>57.3</v>
      </c>
      <c r="J126" s="27">
        <v>0</v>
      </c>
      <c r="K126" s="27">
        <v>0</v>
      </c>
      <c r="L126" s="287">
        <v>0</v>
      </c>
      <c r="M126" s="506">
        <f t="shared" si="77"/>
        <v>57.3</v>
      </c>
      <c r="N126" s="500">
        <v>57.3</v>
      </c>
      <c r="O126" s="501">
        <v>0</v>
      </c>
      <c r="P126" s="501">
        <v>0</v>
      </c>
      <c r="Q126" s="502">
        <v>0</v>
      </c>
      <c r="R126" s="503"/>
      <c r="S126" s="464"/>
    </row>
    <row r="127" spans="1:19" ht="28.5" customHeight="1" x14ac:dyDescent="0.25">
      <c r="A127" s="63" t="s">
        <v>132</v>
      </c>
      <c r="B127" s="59" t="s">
        <v>292</v>
      </c>
      <c r="C127" s="531">
        <f t="shared" si="73"/>
        <v>2997.4</v>
      </c>
      <c r="D127" s="249">
        <v>2997.4</v>
      </c>
      <c r="E127" s="249">
        <v>0</v>
      </c>
      <c r="F127" s="249">
        <v>0</v>
      </c>
      <c r="G127" s="532">
        <v>0</v>
      </c>
      <c r="H127" s="531">
        <f t="shared" si="75"/>
        <v>2997.4</v>
      </c>
      <c r="I127" s="249">
        <v>2997.4</v>
      </c>
      <c r="J127" s="27">
        <v>0</v>
      </c>
      <c r="K127" s="27">
        <v>0</v>
      </c>
      <c r="L127" s="287">
        <v>0</v>
      </c>
      <c r="M127" s="506">
        <f t="shared" si="77"/>
        <v>2997.3</v>
      </c>
      <c r="N127" s="500">
        <v>2997.3</v>
      </c>
      <c r="O127" s="501">
        <v>0</v>
      </c>
      <c r="P127" s="501">
        <v>0</v>
      </c>
      <c r="Q127" s="502">
        <v>0</v>
      </c>
      <c r="R127" s="503"/>
      <c r="S127" s="464"/>
    </row>
    <row r="128" spans="1:19" ht="28.5" customHeight="1" x14ac:dyDescent="0.25">
      <c r="A128" s="63"/>
      <c r="B128" s="59" t="s">
        <v>293</v>
      </c>
      <c r="C128" s="531">
        <f t="shared" si="73"/>
        <v>621.6</v>
      </c>
      <c r="D128" s="249">
        <v>621.6</v>
      </c>
      <c r="E128" s="249">
        <v>0</v>
      </c>
      <c r="F128" s="249">
        <v>0</v>
      </c>
      <c r="G128" s="532">
        <v>0</v>
      </c>
      <c r="H128" s="531">
        <f t="shared" si="75"/>
        <v>621.6</v>
      </c>
      <c r="I128" s="249">
        <v>621.6</v>
      </c>
      <c r="J128" s="27">
        <v>0</v>
      </c>
      <c r="K128" s="27">
        <v>0</v>
      </c>
      <c r="L128" s="287">
        <v>0</v>
      </c>
      <c r="M128" s="506">
        <f t="shared" si="77"/>
        <v>621.6</v>
      </c>
      <c r="N128" s="500">
        <v>621.6</v>
      </c>
      <c r="O128" s="501">
        <v>0</v>
      </c>
      <c r="P128" s="501">
        <v>0</v>
      </c>
      <c r="Q128" s="502">
        <v>0</v>
      </c>
      <c r="R128" s="503"/>
      <c r="S128" s="464"/>
    </row>
    <row r="129" spans="1:19" ht="28.5" customHeight="1" x14ac:dyDescent="0.25">
      <c r="A129" s="63"/>
      <c r="B129" s="59" t="s">
        <v>240</v>
      </c>
      <c r="C129" s="531">
        <f t="shared" si="73"/>
        <v>1002.9</v>
      </c>
      <c r="D129" s="249">
        <v>1002.9</v>
      </c>
      <c r="E129" s="249">
        <v>0</v>
      </c>
      <c r="F129" s="249">
        <v>0</v>
      </c>
      <c r="G129" s="532">
        <v>0</v>
      </c>
      <c r="H129" s="531">
        <f t="shared" si="75"/>
        <v>1002.9</v>
      </c>
      <c r="I129" s="249">
        <v>1002.9</v>
      </c>
      <c r="J129" s="27">
        <v>0</v>
      </c>
      <c r="K129" s="27">
        <v>0</v>
      </c>
      <c r="L129" s="287">
        <v>0</v>
      </c>
      <c r="M129" s="506">
        <f t="shared" si="77"/>
        <v>1002.9</v>
      </c>
      <c r="N129" s="500">
        <v>1002.9</v>
      </c>
      <c r="O129" s="501">
        <v>0</v>
      </c>
      <c r="P129" s="501">
        <v>0</v>
      </c>
      <c r="Q129" s="502">
        <v>0</v>
      </c>
      <c r="R129" s="503"/>
      <c r="S129" s="464"/>
    </row>
    <row r="130" spans="1:19" ht="28.5" customHeight="1" x14ac:dyDescent="0.25">
      <c r="A130" s="63"/>
      <c r="B130" s="59" t="s">
        <v>314</v>
      </c>
      <c r="C130" s="531">
        <f t="shared" si="73"/>
        <v>1011.2</v>
      </c>
      <c r="D130" s="249">
        <v>1011.2</v>
      </c>
      <c r="E130" s="249">
        <v>0</v>
      </c>
      <c r="F130" s="249">
        <v>0</v>
      </c>
      <c r="G130" s="532">
        <v>0</v>
      </c>
      <c r="H130" s="531">
        <f t="shared" si="75"/>
        <v>1011.2</v>
      </c>
      <c r="I130" s="249">
        <v>1011.2</v>
      </c>
      <c r="J130" s="27">
        <v>0</v>
      </c>
      <c r="K130" s="27">
        <v>0</v>
      </c>
      <c r="L130" s="287">
        <v>0</v>
      </c>
      <c r="M130" s="506">
        <f t="shared" si="77"/>
        <v>527.5</v>
      </c>
      <c r="N130" s="500">
        <v>527.5</v>
      </c>
      <c r="O130" s="501">
        <v>0</v>
      </c>
      <c r="P130" s="501">
        <v>0</v>
      </c>
      <c r="Q130" s="502">
        <v>0</v>
      </c>
      <c r="R130" s="503"/>
      <c r="S130" s="464"/>
    </row>
    <row r="131" spans="1:19" ht="36" x14ac:dyDescent="0.25">
      <c r="A131" s="31"/>
      <c r="B131" s="125" t="s">
        <v>136</v>
      </c>
      <c r="C131" s="47">
        <f t="shared" si="73"/>
        <v>3584</v>
      </c>
      <c r="D131" s="20">
        <f>D132</f>
        <v>3584</v>
      </c>
      <c r="E131" s="20">
        <f t="shared" ref="E131:G131" si="85">E132</f>
        <v>0</v>
      </c>
      <c r="F131" s="20">
        <f t="shared" si="85"/>
        <v>0</v>
      </c>
      <c r="G131" s="160">
        <f t="shared" si="85"/>
        <v>0</v>
      </c>
      <c r="H131" s="47">
        <f t="shared" si="75"/>
        <v>3584</v>
      </c>
      <c r="I131" s="20">
        <f>I132</f>
        <v>3584</v>
      </c>
      <c r="J131" s="20">
        <f t="shared" ref="J131:L131" si="86">J132</f>
        <v>0</v>
      </c>
      <c r="K131" s="20">
        <f t="shared" si="86"/>
        <v>0</v>
      </c>
      <c r="L131" s="160">
        <f t="shared" si="86"/>
        <v>0</v>
      </c>
      <c r="M131" s="504">
        <f t="shared" si="77"/>
        <v>3584</v>
      </c>
      <c r="N131" s="408">
        <f>N132</f>
        <v>3584</v>
      </c>
      <c r="O131" s="505">
        <f t="shared" ref="O131:Q131" si="87">O132</f>
        <v>0</v>
      </c>
      <c r="P131" s="505">
        <f t="shared" si="87"/>
        <v>0</v>
      </c>
      <c r="Q131" s="498">
        <f t="shared" si="87"/>
        <v>0</v>
      </c>
      <c r="R131" s="56">
        <f>M131/C131*100</f>
        <v>100</v>
      </c>
      <c r="S131" s="464"/>
    </row>
    <row r="132" spans="1:19" ht="25.5" customHeight="1" x14ac:dyDescent="0.25">
      <c r="A132" s="31" t="s">
        <v>50</v>
      </c>
      <c r="B132" s="126" t="s">
        <v>162</v>
      </c>
      <c r="C132" s="112">
        <f t="shared" si="73"/>
        <v>3584</v>
      </c>
      <c r="D132" s="110">
        <v>3584</v>
      </c>
      <c r="E132" s="110">
        <v>0</v>
      </c>
      <c r="F132" s="110">
        <v>0</v>
      </c>
      <c r="G132" s="292">
        <v>0</v>
      </c>
      <c r="H132" s="112">
        <f t="shared" si="75"/>
        <v>3584</v>
      </c>
      <c r="I132" s="110">
        <v>3584</v>
      </c>
      <c r="J132" s="110">
        <v>0</v>
      </c>
      <c r="K132" s="110">
        <v>0</v>
      </c>
      <c r="L132" s="187">
        <v>0</v>
      </c>
      <c r="M132" s="514">
        <f t="shared" si="77"/>
        <v>3584</v>
      </c>
      <c r="N132" s="508">
        <v>3584</v>
      </c>
      <c r="O132" s="508">
        <v>0</v>
      </c>
      <c r="P132" s="509">
        <v>0</v>
      </c>
      <c r="Q132" s="502">
        <v>0</v>
      </c>
      <c r="R132" s="515"/>
      <c r="S132" s="464"/>
    </row>
    <row r="133" spans="1:19" ht="36.75" customHeight="1" x14ac:dyDescent="0.25">
      <c r="A133" s="31"/>
      <c r="B133" s="127" t="s">
        <v>161</v>
      </c>
      <c r="C133" s="47">
        <f t="shared" si="73"/>
        <v>818.4</v>
      </c>
      <c r="D133" s="23">
        <f>D134</f>
        <v>818.4</v>
      </c>
      <c r="E133" s="191">
        <f t="shared" ref="E133:G133" si="88">E134</f>
        <v>0</v>
      </c>
      <c r="F133" s="191">
        <f t="shared" si="88"/>
        <v>0</v>
      </c>
      <c r="G133" s="329">
        <f t="shared" si="88"/>
        <v>0</v>
      </c>
      <c r="H133" s="47">
        <f t="shared" si="75"/>
        <v>818.4</v>
      </c>
      <c r="I133" s="23">
        <f>I134</f>
        <v>818.4</v>
      </c>
      <c r="J133" s="191">
        <f t="shared" ref="J133:L133" si="89">J134</f>
        <v>0</v>
      </c>
      <c r="K133" s="191">
        <f t="shared" si="89"/>
        <v>0</v>
      </c>
      <c r="L133" s="330">
        <f t="shared" si="89"/>
        <v>0</v>
      </c>
      <c r="M133" s="504">
        <f t="shared" si="77"/>
        <v>818.38</v>
      </c>
      <c r="N133" s="516">
        <f>N134</f>
        <v>818.38</v>
      </c>
      <c r="O133" s="517">
        <f t="shared" ref="O133:Q133" si="90">O134</f>
        <v>0</v>
      </c>
      <c r="P133" s="518">
        <f t="shared" si="90"/>
        <v>0</v>
      </c>
      <c r="Q133" s="519">
        <f t="shared" si="90"/>
        <v>0</v>
      </c>
      <c r="R133" s="331">
        <f>M133/C133*100</f>
        <v>99.997556207233629</v>
      </c>
      <c r="S133" s="464"/>
    </row>
    <row r="134" spans="1:19" ht="27" customHeight="1" thickBot="1" x14ac:dyDescent="0.3">
      <c r="A134" s="89"/>
      <c r="B134" s="59" t="s">
        <v>292</v>
      </c>
      <c r="C134" s="332">
        <f t="shared" si="73"/>
        <v>818.4</v>
      </c>
      <c r="D134" s="333">
        <v>818.4</v>
      </c>
      <c r="E134" s="333">
        <v>0</v>
      </c>
      <c r="F134" s="333">
        <v>0</v>
      </c>
      <c r="G134" s="334">
        <v>0</v>
      </c>
      <c r="H134" s="332">
        <f t="shared" si="75"/>
        <v>818.4</v>
      </c>
      <c r="I134" s="333">
        <v>818.4</v>
      </c>
      <c r="J134" s="333">
        <v>0</v>
      </c>
      <c r="K134" s="313">
        <v>0</v>
      </c>
      <c r="L134" s="334">
        <v>0</v>
      </c>
      <c r="M134" s="520">
        <f t="shared" si="77"/>
        <v>818.38</v>
      </c>
      <c r="N134" s="521">
        <v>818.38</v>
      </c>
      <c r="O134" s="521">
        <v>0</v>
      </c>
      <c r="P134" s="522">
        <v>0</v>
      </c>
      <c r="Q134" s="523">
        <v>0</v>
      </c>
      <c r="R134" s="524"/>
      <c r="S134" s="464"/>
    </row>
    <row r="135" spans="1:19" ht="24.6" customHeight="1" thickBot="1" x14ac:dyDescent="0.3">
      <c r="A135" s="150"/>
      <c r="B135" s="148" t="s">
        <v>127</v>
      </c>
      <c r="C135" s="149">
        <f>C106+C110+C121+C131+C133</f>
        <v>97930.2</v>
      </c>
      <c r="D135" s="147">
        <f>D106+D110+D121+D131+D133</f>
        <v>97930.2</v>
      </c>
      <c r="E135" s="147">
        <f>E106+E110+E121+E131</f>
        <v>0</v>
      </c>
      <c r="F135" s="147">
        <f>F106+F110+F121+F131</f>
        <v>0</v>
      </c>
      <c r="G135" s="148"/>
      <c r="H135" s="149">
        <f>H106+H110+H121+H131+H133</f>
        <v>97930.2</v>
      </c>
      <c r="I135" s="147">
        <f>I106+I110+I121+I131+I133</f>
        <v>97930.2</v>
      </c>
      <c r="J135" s="147">
        <f>J106+J110+J121+J131</f>
        <v>0</v>
      </c>
      <c r="K135" s="147">
        <f>K106+K110+K121+K131</f>
        <v>0</v>
      </c>
      <c r="L135" s="148"/>
      <c r="M135" s="567">
        <f>M106+M110+M121+M131+M133</f>
        <v>97113.58</v>
      </c>
      <c r="N135" s="568">
        <f>N106+N110+N121+N131+N133</f>
        <v>97113.58</v>
      </c>
      <c r="O135" s="568">
        <f>O106+O110+O121+O131</f>
        <v>0</v>
      </c>
      <c r="P135" s="569">
        <f>P106+P110+P121+P131</f>
        <v>0</v>
      </c>
      <c r="Q135" s="570"/>
      <c r="R135" s="335">
        <f>M135/C135*100</f>
        <v>99.166120359194608</v>
      </c>
      <c r="S135" s="464"/>
    </row>
    <row r="136" spans="1:19" ht="23.45" customHeight="1" x14ac:dyDescent="0.25">
      <c r="A136" s="663" t="s">
        <v>256</v>
      </c>
      <c r="B136" s="664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5"/>
      <c r="S136" s="464"/>
    </row>
    <row r="137" spans="1:19" ht="78.75" customHeight="1" x14ac:dyDescent="0.25">
      <c r="A137" s="2"/>
      <c r="B137" s="490" t="s">
        <v>229</v>
      </c>
      <c r="C137" s="27">
        <v>100</v>
      </c>
      <c r="D137" s="27">
        <v>100</v>
      </c>
      <c r="E137" s="27">
        <v>0</v>
      </c>
      <c r="F137" s="27">
        <v>0</v>
      </c>
      <c r="G137" s="27">
        <v>0</v>
      </c>
      <c r="H137" s="27">
        <f>I137+J137+K137</f>
        <v>100</v>
      </c>
      <c r="I137" s="27">
        <v>100</v>
      </c>
      <c r="J137" s="27">
        <v>0</v>
      </c>
      <c r="K137" s="27">
        <v>0</v>
      </c>
      <c r="L137" s="27">
        <v>0</v>
      </c>
      <c r="M137" s="27">
        <v>100</v>
      </c>
      <c r="N137" s="27">
        <v>100</v>
      </c>
      <c r="O137" s="27">
        <v>0</v>
      </c>
      <c r="P137" s="27">
        <v>0</v>
      </c>
      <c r="Q137" s="27">
        <v>0</v>
      </c>
      <c r="R137" s="2"/>
      <c r="S137" s="464"/>
    </row>
    <row r="138" spans="1:19" ht="77.25" customHeight="1" x14ac:dyDescent="0.25">
      <c r="A138" s="2"/>
      <c r="B138" s="490" t="s">
        <v>230</v>
      </c>
      <c r="C138" s="27">
        <f>D138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f>I138</f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f>N138</f>
        <v>0</v>
      </c>
      <c r="N138" s="27">
        <v>0</v>
      </c>
      <c r="O138" s="27">
        <v>0</v>
      </c>
      <c r="P138" s="27">
        <v>0</v>
      </c>
      <c r="Q138" s="27">
        <v>0</v>
      </c>
      <c r="R138" s="2"/>
      <c r="S138" s="464"/>
    </row>
    <row r="139" spans="1:19" ht="40.5" customHeight="1" x14ac:dyDescent="0.25">
      <c r="A139" s="2"/>
      <c r="B139" s="490" t="s">
        <v>231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"/>
      <c r="S139" s="464"/>
    </row>
    <row r="140" spans="1:19" ht="21" customHeight="1" thickBot="1" x14ac:dyDescent="0.3">
      <c r="A140" s="487"/>
      <c r="B140" s="336" t="s">
        <v>127</v>
      </c>
      <c r="C140" s="488">
        <f>D140</f>
        <v>100</v>
      </c>
      <c r="D140" s="489">
        <f>D137+D138+D139</f>
        <v>100</v>
      </c>
      <c r="E140" s="489">
        <f t="shared" ref="E140:P140" si="91">E137</f>
        <v>0</v>
      </c>
      <c r="F140" s="489">
        <f t="shared" si="91"/>
        <v>0</v>
      </c>
      <c r="G140" s="336">
        <v>0</v>
      </c>
      <c r="H140" s="488">
        <f>I140</f>
        <v>100</v>
      </c>
      <c r="I140" s="489">
        <f>I137+I138+I139</f>
        <v>100</v>
      </c>
      <c r="J140" s="489">
        <f t="shared" si="91"/>
        <v>0</v>
      </c>
      <c r="K140" s="489">
        <f t="shared" si="91"/>
        <v>0</v>
      </c>
      <c r="L140" s="336">
        <v>0</v>
      </c>
      <c r="M140" s="488">
        <f>N140</f>
        <v>100</v>
      </c>
      <c r="N140" s="489">
        <f>N137+N138+N139</f>
        <v>100</v>
      </c>
      <c r="O140" s="489">
        <f t="shared" si="91"/>
        <v>0</v>
      </c>
      <c r="P140" s="571">
        <f t="shared" si="91"/>
        <v>0</v>
      </c>
      <c r="Q140" s="336">
        <v>0</v>
      </c>
      <c r="R140" s="340">
        <f>M140/C140*100</f>
        <v>100</v>
      </c>
      <c r="S140" s="464"/>
    </row>
    <row r="141" spans="1:19" ht="31.9" customHeight="1" x14ac:dyDescent="0.25">
      <c r="A141" s="677" t="s">
        <v>257</v>
      </c>
      <c r="B141" s="678"/>
      <c r="C141" s="678"/>
      <c r="D141" s="678"/>
      <c r="E141" s="678"/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9"/>
      <c r="S141" s="464"/>
    </row>
    <row r="142" spans="1:19" ht="48" customHeight="1" x14ac:dyDescent="0.25">
      <c r="A142" s="34"/>
      <c r="B142" s="197" t="s">
        <v>311</v>
      </c>
      <c r="C142" s="42">
        <f>D142+E142+F142</f>
        <v>491</v>
      </c>
      <c r="D142" s="26">
        <v>491</v>
      </c>
      <c r="E142" s="22">
        <v>0</v>
      </c>
      <c r="F142" s="22">
        <v>0</v>
      </c>
      <c r="G142" s="49">
        <v>0</v>
      </c>
      <c r="H142" s="42">
        <v>491</v>
      </c>
      <c r="I142" s="26">
        <v>491</v>
      </c>
      <c r="J142" s="22">
        <v>0</v>
      </c>
      <c r="K142" s="22">
        <v>0</v>
      </c>
      <c r="L142" s="49">
        <v>0</v>
      </c>
      <c r="M142" s="42">
        <f>N142+O142+P142</f>
        <v>489.8</v>
      </c>
      <c r="N142" s="26">
        <v>489.8</v>
      </c>
      <c r="O142" s="22">
        <v>0</v>
      </c>
      <c r="P142" s="299">
        <v>0</v>
      </c>
      <c r="Q142" s="49">
        <v>0</v>
      </c>
      <c r="R142" s="157"/>
      <c r="S142" s="464"/>
    </row>
    <row r="143" spans="1:19" ht="95.25" customHeight="1" x14ac:dyDescent="0.25">
      <c r="A143" s="36"/>
      <c r="B143" s="197" t="s">
        <v>98</v>
      </c>
      <c r="C143" s="42">
        <f>D143+E143+F143</f>
        <v>91.4</v>
      </c>
      <c r="D143" s="130">
        <v>91.4</v>
      </c>
      <c r="E143" s="38">
        <v>0</v>
      </c>
      <c r="F143" s="38">
        <v>0</v>
      </c>
      <c r="G143" s="155">
        <v>0</v>
      </c>
      <c r="H143" s="42">
        <f t="shared" ref="H143:H144" si="92">I143+J143+K143</f>
        <v>91.4</v>
      </c>
      <c r="I143" s="130">
        <v>91.4</v>
      </c>
      <c r="J143" s="38">
        <v>0</v>
      </c>
      <c r="K143" s="38">
        <v>0</v>
      </c>
      <c r="L143" s="155">
        <v>0</v>
      </c>
      <c r="M143" s="42">
        <v>90.7</v>
      </c>
      <c r="N143" s="38">
        <v>90.7</v>
      </c>
      <c r="O143" s="37">
        <v>0</v>
      </c>
      <c r="P143" s="337">
        <v>0</v>
      </c>
      <c r="Q143" s="158">
        <v>0</v>
      </c>
      <c r="R143" s="58"/>
      <c r="S143" s="464"/>
    </row>
    <row r="144" spans="1:19" ht="41.25" customHeight="1" thickBot="1" x14ac:dyDescent="0.3">
      <c r="A144" s="152"/>
      <c r="B144" s="198" t="s">
        <v>153</v>
      </c>
      <c r="C144" s="154">
        <f>D144+E144+F144</f>
        <v>0</v>
      </c>
      <c r="D144" s="153">
        <v>0</v>
      </c>
      <c r="E144" s="153">
        <v>0</v>
      </c>
      <c r="F144" s="153">
        <v>0</v>
      </c>
      <c r="G144" s="156">
        <v>0</v>
      </c>
      <c r="H144" s="154">
        <f t="shared" si="92"/>
        <v>0</v>
      </c>
      <c r="I144" s="153">
        <v>0</v>
      </c>
      <c r="J144" s="153">
        <v>0</v>
      </c>
      <c r="K144" s="153">
        <v>0</v>
      </c>
      <c r="L144" s="156">
        <v>0</v>
      </c>
      <c r="M144" s="154">
        <f t="shared" ref="M144" si="93">N144+O144+P144</f>
        <v>0</v>
      </c>
      <c r="N144" s="135">
        <v>0</v>
      </c>
      <c r="O144" s="153">
        <v>0</v>
      </c>
      <c r="P144" s="338">
        <v>0</v>
      </c>
      <c r="Q144" s="339">
        <v>0</v>
      </c>
      <c r="R144" s="80"/>
      <c r="S144" s="464"/>
    </row>
    <row r="145" spans="1:19" ht="24.6" customHeight="1" thickBot="1" x14ac:dyDescent="0.3">
      <c r="A145" s="134"/>
      <c r="B145" s="148" t="s">
        <v>99</v>
      </c>
      <c r="C145" s="149">
        <f>C142+C143+C144</f>
        <v>582.4</v>
      </c>
      <c r="D145" s="232">
        <f>D142+D143+D144</f>
        <v>582.4</v>
      </c>
      <c r="E145" s="147">
        <f t="shared" ref="E145:P145" si="94">E142+E143+E144</f>
        <v>0</v>
      </c>
      <c r="F145" s="147">
        <f t="shared" si="94"/>
        <v>0</v>
      </c>
      <c r="G145" s="148"/>
      <c r="H145" s="149">
        <f>I145+J145+K145</f>
        <v>582.4</v>
      </c>
      <c r="I145" s="147">
        <f>I142+I143+I144</f>
        <v>582.4</v>
      </c>
      <c r="J145" s="147">
        <f t="shared" si="94"/>
        <v>0</v>
      </c>
      <c r="K145" s="147">
        <f t="shared" si="94"/>
        <v>0</v>
      </c>
      <c r="L145" s="148"/>
      <c r="M145" s="149">
        <f t="shared" si="94"/>
        <v>580.5</v>
      </c>
      <c r="N145" s="147">
        <f t="shared" si="94"/>
        <v>580.5</v>
      </c>
      <c r="O145" s="147">
        <f t="shared" si="94"/>
        <v>0</v>
      </c>
      <c r="P145" s="148">
        <f t="shared" si="94"/>
        <v>0</v>
      </c>
      <c r="Q145" s="340"/>
      <c r="R145" s="151">
        <f>M145/C145*100</f>
        <v>99.673763736263737</v>
      </c>
      <c r="S145" s="464"/>
    </row>
    <row r="146" spans="1:19" ht="34.5" customHeight="1" x14ac:dyDescent="0.25">
      <c r="A146" s="663" t="s">
        <v>258</v>
      </c>
      <c r="B146" s="664"/>
      <c r="C146" s="664"/>
      <c r="D146" s="664"/>
      <c r="E146" s="664"/>
      <c r="F146" s="664"/>
      <c r="G146" s="664"/>
      <c r="H146" s="664"/>
      <c r="I146" s="664"/>
      <c r="J146" s="664"/>
      <c r="K146" s="664"/>
      <c r="L146" s="664"/>
      <c r="M146" s="664"/>
      <c r="N146" s="664"/>
      <c r="O146" s="664"/>
      <c r="P146" s="664"/>
      <c r="Q146" s="664"/>
      <c r="R146" s="665"/>
      <c r="S146" s="464"/>
    </row>
    <row r="147" spans="1:19" ht="22.15" customHeight="1" thickBot="1" x14ac:dyDescent="0.3">
      <c r="A147" s="79"/>
      <c r="B147" s="199" t="s">
        <v>97</v>
      </c>
      <c r="C147" s="136">
        <f>D147+E147+F147</f>
        <v>10</v>
      </c>
      <c r="D147" s="135">
        <v>10</v>
      </c>
      <c r="E147" s="135">
        <v>0</v>
      </c>
      <c r="F147" s="235">
        <v>0</v>
      </c>
      <c r="G147" s="233">
        <v>0</v>
      </c>
      <c r="H147" s="136">
        <f>I147+J147+K147</f>
        <v>10</v>
      </c>
      <c r="I147" s="135">
        <v>10</v>
      </c>
      <c r="J147" s="135">
        <v>0</v>
      </c>
      <c r="K147" s="235">
        <v>0</v>
      </c>
      <c r="L147" s="247">
        <v>0</v>
      </c>
      <c r="M147" s="341">
        <f>N147</f>
        <v>0</v>
      </c>
      <c r="N147" s="235">
        <v>0</v>
      </c>
      <c r="O147" s="235">
        <v>0</v>
      </c>
      <c r="P147" s="342">
        <v>0</v>
      </c>
      <c r="Q147" s="240">
        <v>0</v>
      </c>
      <c r="R147" s="234"/>
      <c r="S147" s="464"/>
    </row>
    <row r="148" spans="1:19" ht="22.9" customHeight="1" thickBot="1" x14ac:dyDescent="0.3">
      <c r="A148" s="134"/>
      <c r="B148" s="179" t="s">
        <v>99</v>
      </c>
      <c r="C148" s="149">
        <f>C147</f>
        <v>10</v>
      </c>
      <c r="D148" s="147">
        <f t="shared" ref="D148:P148" si="95">D147</f>
        <v>10</v>
      </c>
      <c r="E148" s="192">
        <f t="shared" si="95"/>
        <v>0</v>
      </c>
      <c r="F148" s="192">
        <f t="shared" si="95"/>
        <v>0</v>
      </c>
      <c r="G148" s="193"/>
      <c r="H148" s="343">
        <v>10</v>
      </c>
      <c r="I148" s="344">
        <v>10</v>
      </c>
      <c r="J148" s="192">
        <f t="shared" si="95"/>
        <v>0</v>
      </c>
      <c r="K148" s="465">
        <f t="shared" si="95"/>
        <v>0</v>
      </c>
      <c r="L148" s="479"/>
      <c r="M148" s="194">
        <f t="shared" si="95"/>
        <v>0</v>
      </c>
      <c r="N148" s="192">
        <f t="shared" si="95"/>
        <v>0</v>
      </c>
      <c r="O148" s="192">
        <f t="shared" si="95"/>
        <v>0</v>
      </c>
      <c r="P148" s="193">
        <f t="shared" si="95"/>
        <v>0</v>
      </c>
      <c r="Q148" s="345"/>
      <c r="R148" s="159">
        <f>M148/C148*100</f>
        <v>0</v>
      </c>
      <c r="S148" s="464"/>
    </row>
    <row r="149" spans="1:19" ht="24" customHeight="1" x14ac:dyDescent="0.25">
      <c r="A149" s="663" t="s">
        <v>259</v>
      </c>
      <c r="B149" s="664"/>
      <c r="C149" s="664"/>
      <c r="D149" s="664"/>
      <c r="E149" s="664"/>
      <c r="F149" s="664"/>
      <c r="G149" s="664"/>
      <c r="H149" s="664"/>
      <c r="I149" s="664"/>
      <c r="J149" s="664"/>
      <c r="K149" s="664"/>
      <c r="L149" s="664"/>
      <c r="M149" s="664"/>
      <c r="N149" s="664"/>
      <c r="O149" s="664"/>
      <c r="P149" s="664"/>
      <c r="Q149" s="664"/>
      <c r="R149" s="665"/>
      <c r="S149" s="464"/>
    </row>
    <row r="150" spans="1:19" ht="49.5" customHeight="1" x14ac:dyDescent="0.25">
      <c r="A150" s="3"/>
      <c r="B150" s="200" t="s">
        <v>100</v>
      </c>
      <c r="C150" s="160">
        <f>SUM(C151+C160+C165+C166+C167+C168)</f>
        <v>44414.399999999994</v>
      </c>
      <c r="D150" s="20">
        <f t="shared" ref="D150:Q150" si="96">SUM(D151+D160+D165+D166+D167+D168)</f>
        <v>44414.399999999994</v>
      </c>
      <c r="E150" s="20">
        <f t="shared" si="96"/>
        <v>0</v>
      </c>
      <c r="F150" s="20">
        <f t="shared" si="96"/>
        <v>0</v>
      </c>
      <c r="G150" s="20">
        <f t="shared" si="96"/>
        <v>0</v>
      </c>
      <c r="H150" s="160">
        <f t="shared" si="96"/>
        <v>44414.399999999994</v>
      </c>
      <c r="I150" s="20">
        <f t="shared" si="96"/>
        <v>44414.399999999994</v>
      </c>
      <c r="J150" s="20">
        <f t="shared" si="96"/>
        <v>0</v>
      </c>
      <c r="K150" s="20">
        <f t="shared" si="96"/>
        <v>0</v>
      </c>
      <c r="L150" s="20">
        <f t="shared" si="96"/>
        <v>0</v>
      </c>
      <c r="M150" s="160">
        <f t="shared" si="96"/>
        <v>44414.2</v>
      </c>
      <c r="N150" s="20">
        <f t="shared" si="96"/>
        <v>44414.2</v>
      </c>
      <c r="O150" s="20">
        <f t="shared" si="96"/>
        <v>0</v>
      </c>
      <c r="P150" s="20">
        <f t="shared" si="96"/>
        <v>0</v>
      </c>
      <c r="Q150" s="20">
        <f t="shared" si="96"/>
        <v>0</v>
      </c>
      <c r="R150" s="56">
        <f>M150/C150*100</f>
        <v>99.999549695594226</v>
      </c>
      <c r="S150" s="464"/>
    </row>
    <row r="151" spans="1:19" ht="24.75" customHeight="1" x14ac:dyDescent="0.25">
      <c r="A151" s="3">
        <v>2</v>
      </c>
      <c r="B151" s="595" t="s">
        <v>279</v>
      </c>
      <c r="C151" s="42">
        <v>185.4</v>
      </c>
      <c r="D151" s="26">
        <v>185.4</v>
      </c>
      <c r="E151" s="42">
        <v>0</v>
      </c>
      <c r="F151" s="22">
        <v>0</v>
      </c>
      <c r="G151" s="49">
        <v>0</v>
      </c>
      <c r="H151" s="42">
        <v>185.4</v>
      </c>
      <c r="I151" s="26">
        <v>185.4</v>
      </c>
      <c r="J151" s="42">
        <v>0</v>
      </c>
      <c r="K151" s="22">
        <v>0</v>
      </c>
      <c r="L151" s="347">
        <v>0</v>
      </c>
      <c r="M151" s="42">
        <f>N151+O151+P151+Q151</f>
        <v>185.3</v>
      </c>
      <c r="N151" s="26">
        <v>185.3</v>
      </c>
      <c r="O151" s="42">
        <v>0</v>
      </c>
      <c r="P151" s="299">
        <v>0</v>
      </c>
      <c r="Q151" s="49">
        <v>0</v>
      </c>
      <c r="R151" s="527"/>
      <c r="S151" s="464"/>
    </row>
    <row r="152" spans="1:19" ht="27" hidden="1" customHeight="1" x14ac:dyDescent="0.25">
      <c r="A152" s="3" t="s">
        <v>34</v>
      </c>
      <c r="B152" s="201" t="s">
        <v>101</v>
      </c>
      <c r="C152" s="42">
        <f t="shared" ref="C152:C185" si="97">D152+E152+F152</f>
        <v>0</v>
      </c>
      <c r="D152" s="27"/>
      <c r="E152" s="42"/>
      <c r="F152" s="22"/>
      <c r="G152" s="49"/>
      <c r="H152" s="42">
        <f t="shared" ref="H152:H167" si="98">I152+J152+K152</f>
        <v>0</v>
      </c>
      <c r="I152" s="27"/>
      <c r="J152" s="42"/>
      <c r="K152" s="22"/>
      <c r="L152" s="347"/>
      <c r="M152" s="42">
        <f t="shared" ref="M152:M167" si="99">N152+O152+P152+Q152</f>
        <v>0</v>
      </c>
      <c r="N152" s="27"/>
      <c r="O152" s="42"/>
      <c r="P152" s="299"/>
      <c r="Q152" s="49"/>
      <c r="R152" s="42"/>
      <c r="S152" s="464"/>
    </row>
    <row r="153" spans="1:19" hidden="1" x14ac:dyDescent="0.25">
      <c r="A153" s="3" t="s">
        <v>112</v>
      </c>
      <c r="B153" s="201" t="s">
        <v>102</v>
      </c>
      <c r="C153" s="42">
        <f t="shared" si="97"/>
        <v>0</v>
      </c>
      <c r="D153" s="27"/>
      <c r="E153" s="42"/>
      <c r="F153" s="22"/>
      <c r="G153" s="49"/>
      <c r="H153" s="42">
        <f t="shared" si="98"/>
        <v>0</v>
      </c>
      <c r="I153" s="27"/>
      <c r="J153" s="42"/>
      <c r="K153" s="22"/>
      <c r="L153" s="347"/>
      <c r="M153" s="42">
        <f t="shared" si="99"/>
        <v>0</v>
      </c>
      <c r="N153" s="27"/>
      <c r="O153" s="42"/>
      <c r="P153" s="299"/>
      <c r="Q153" s="49"/>
      <c r="R153" s="42"/>
      <c r="S153" s="464"/>
    </row>
    <row r="154" spans="1:19" ht="23.25" hidden="1" customHeight="1" x14ac:dyDescent="0.25">
      <c r="A154" s="3" t="s">
        <v>113</v>
      </c>
      <c r="B154" s="201" t="s">
        <v>103</v>
      </c>
      <c r="C154" s="42">
        <f t="shared" si="97"/>
        <v>0</v>
      </c>
      <c r="D154" s="27"/>
      <c r="E154" s="42"/>
      <c r="F154" s="22"/>
      <c r="G154" s="49"/>
      <c r="H154" s="42">
        <f t="shared" si="98"/>
        <v>0</v>
      </c>
      <c r="I154" s="27"/>
      <c r="J154" s="42"/>
      <c r="K154" s="22"/>
      <c r="L154" s="347"/>
      <c r="M154" s="42">
        <f t="shared" si="99"/>
        <v>0</v>
      </c>
      <c r="N154" s="27"/>
      <c r="O154" s="42"/>
      <c r="P154" s="299"/>
      <c r="Q154" s="49"/>
      <c r="R154" s="42"/>
      <c r="S154" s="464"/>
    </row>
    <row r="155" spans="1:19" ht="24" hidden="1" customHeight="1" x14ac:dyDescent="0.25">
      <c r="A155" s="3" t="s">
        <v>114</v>
      </c>
      <c r="B155" s="201" t="s">
        <v>104</v>
      </c>
      <c r="C155" s="42">
        <f t="shared" si="97"/>
        <v>0</v>
      </c>
      <c r="D155" s="27"/>
      <c r="E155" s="42"/>
      <c r="F155" s="22"/>
      <c r="G155" s="49"/>
      <c r="H155" s="42">
        <f t="shared" si="98"/>
        <v>0</v>
      </c>
      <c r="I155" s="27"/>
      <c r="J155" s="42"/>
      <c r="K155" s="22"/>
      <c r="L155" s="347"/>
      <c r="M155" s="42">
        <f t="shared" si="99"/>
        <v>0</v>
      </c>
      <c r="N155" s="27"/>
      <c r="O155" s="42"/>
      <c r="P155" s="299"/>
      <c r="Q155" s="49"/>
      <c r="R155" s="42"/>
      <c r="S155" s="464"/>
    </row>
    <row r="156" spans="1:19" ht="36" hidden="1" x14ac:dyDescent="0.25">
      <c r="A156" s="3" t="s">
        <v>115</v>
      </c>
      <c r="B156" s="201" t="s">
        <v>105</v>
      </c>
      <c r="C156" s="42">
        <f t="shared" si="97"/>
        <v>0</v>
      </c>
      <c r="D156" s="27"/>
      <c r="E156" s="42"/>
      <c r="F156" s="22"/>
      <c r="G156" s="49"/>
      <c r="H156" s="42">
        <f t="shared" si="98"/>
        <v>0</v>
      </c>
      <c r="I156" s="27"/>
      <c r="J156" s="42"/>
      <c r="K156" s="22"/>
      <c r="L156" s="347"/>
      <c r="M156" s="42">
        <f t="shared" si="99"/>
        <v>0</v>
      </c>
      <c r="N156" s="27"/>
      <c r="O156" s="42"/>
      <c r="P156" s="299"/>
      <c r="Q156" s="49"/>
      <c r="R156" s="42"/>
      <c r="S156" s="464"/>
    </row>
    <row r="157" spans="1:19" ht="24" hidden="1" customHeight="1" x14ac:dyDescent="0.25">
      <c r="A157" s="3" t="s">
        <v>116</v>
      </c>
      <c r="B157" s="201" t="s">
        <v>106</v>
      </c>
      <c r="C157" s="42">
        <f t="shared" si="97"/>
        <v>0</v>
      </c>
      <c r="D157" s="27"/>
      <c r="E157" s="42"/>
      <c r="F157" s="22"/>
      <c r="G157" s="49"/>
      <c r="H157" s="42">
        <f t="shared" si="98"/>
        <v>0</v>
      </c>
      <c r="I157" s="27"/>
      <c r="J157" s="42"/>
      <c r="K157" s="22"/>
      <c r="L157" s="347"/>
      <c r="M157" s="42">
        <f t="shared" si="99"/>
        <v>0</v>
      </c>
      <c r="N157" s="27"/>
      <c r="O157" s="42"/>
      <c r="P157" s="299"/>
      <c r="Q157" s="49"/>
      <c r="R157" s="42"/>
      <c r="S157" s="464"/>
    </row>
    <row r="158" spans="1:19" hidden="1" x14ac:dyDescent="0.25">
      <c r="A158" s="3" t="s">
        <v>117</v>
      </c>
      <c r="B158" s="201" t="s">
        <v>107</v>
      </c>
      <c r="C158" s="42">
        <f t="shared" si="97"/>
        <v>0</v>
      </c>
      <c r="D158" s="27"/>
      <c r="E158" s="42"/>
      <c r="F158" s="22"/>
      <c r="G158" s="49"/>
      <c r="H158" s="42">
        <f t="shared" si="98"/>
        <v>0</v>
      </c>
      <c r="I158" s="27"/>
      <c r="J158" s="42"/>
      <c r="K158" s="22"/>
      <c r="L158" s="347"/>
      <c r="M158" s="42">
        <f t="shared" si="99"/>
        <v>0</v>
      </c>
      <c r="N158" s="27"/>
      <c r="O158" s="42"/>
      <c r="P158" s="299"/>
      <c r="Q158" s="49"/>
      <c r="R158" s="42"/>
      <c r="S158" s="464"/>
    </row>
    <row r="159" spans="1:19" ht="23.25" hidden="1" customHeight="1" x14ac:dyDescent="0.25">
      <c r="A159" s="3" t="s">
        <v>118</v>
      </c>
      <c r="B159" s="201" t="s">
        <v>108</v>
      </c>
      <c r="C159" s="42">
        <f t="shared" si="97"/>
        <v>0</v>
      </c>
      <c r="D159" s="27"/>
      <c r="E159" s="42"/>
      <c r="F159" s="22"/>
      <c r="G159" s="49"/>
      <c r="H159" s="42">
        <f t="shared" si="98"/>
        <v>0</v>
      </c>
      <c r="I159" s="27"/>
      <c r="J159" s="42"/>
      <c r="K159" s="22"/>
      <c r="L159" s="347"/>
      <c r="M159" s="42">
        <f t="shared" si="99"/>
        <v>0</v>
      </c>
      <c r="N159" s="27"/>
      <c r="O159" s="42"/>
      <c r="P159" s="299"/>
      <c r="Q159" s="49"/>
      <c r="R159" s="42"/>
      <c r="S159" s="464"/>
    </row>
    <row r="160" spans="1:19" ht="23.25" customHeight="1" x14ac:dyDescent="0.25">
      <c r="A160" s="3">
        <v>6</v>
      </c>
      <c r="B160" s="201" t="s">
        <v>278</v>
      </c>
      <c r="C160" s="42">
        <v>1262.7</v>
      </c>
      <c r="D160" s="27">
        <v>1262.7</v>
      </c>
      <c r="E160" s="42">
        <v>0</v>
      </c>
      <c r="F160" s="22">
        <v>0</v>
      </c>
      <c r="G160" s="49">
        <v>0</v>
      </c>
      <c r="H160" s="42">
        <v>1262.7</v>
      </c>
      <c r="I160" s="27">
        <v>1262.7</v>
      </c>
      <c r="J160" s="42">
        <v>0</v>
      </c>
      <c r="K160" s="22">
        <v>0</v>
      </c>
      <c r="L160" s="347">
        <v>0</v>
      </c>
      <c r="M160" s="42">
        <v>1262.5999999999999</v>
      </c>
      <c r="N160" s="27">
        <v>1262.5999999999999</v>
      </c>
      <c r="O160" s="42">
        <v>0</v>
      </c>
      <c r="P160" s="299">
        <v>0</v>
      </c>
      <c r="Q160" s="49">
        <v>0</v>
      </c>
      <c r="R160" s="42"/>
      <c r="S160" s="464"/>
    </row>
    <row r="161" spans="1:19" ht="24" hidden="1" x14ac:dyDescent="0.25">
      <c r="A161" s="4" t="s">
        <v>40</v>
      </c>
      <c r="B161" s="201" t="s">
        <v>109</v>
      </c>
      <c r="C161" s="42">
        <f t="shared" si="97"/>
        <v>0</v>
      </c>
      <c r="D161" s="26"/>
      <c r="E161" s="42"/>
      <c r="F161" s="22"/>
      <c r="G161" s="49"/>
      <c r="H161" s="42">
        <f t="shared" si="98"/>
        <v>0</v>
      </c>
      <c r="I161" s="26"/>
      <c r="J161" s="42"/>
      <c r="K161" s="22"/>
      <c r="L161" s="347"/>
      <c r="M161" s="42">
        <f t="shared" si="99"/>
        <v>0</v>
      </c>
      <c r="N161" s="26"/>
      <c r="O161" s="42"/>
      <c r="P161" s="299"/>
      <c r="Q161" s="49"/>
      <c r="R161" s="42"/>
      <c r="S161" s="464"/>
    </row>
    <row r="162" spans="1:19" ht="24" hidden="1" x14ac:dyDescent="0.25">
      <c r="A162" s="40" t="s">
        <v>35</v>
      </c>
      <c r="B162" s="201" t="s">
        <v>110</v>
      </c>
      <c r="C162" s="42">
        <f t="shared" si="97"/>
        <v>0</v>
      </c>
      <c r="D162" s="26"/>
      <c r="E162" s="42"/>
      <c r="F162" s="22"/>
      <c r="G162" s="49"/>
      <c r="H162" s="42">
        <f t="shared" si="98"/>
        <v>0</v>
      </c>
      <c r="I162" s="26"/>
      <c r="J162" s="42"/>
      <c r="K162" s="22"/>
      <c r="L162" s="347"/>
      <c r="M162" s="42">
        <f t="shared" si="99"/>
        <v>0</v>
      </c>
      <c r="N162" s="26"/>
      <c r="O162" s="42"/>
      <c r="P162" s="299"/>
      <c r="Q162" s="49"/>
      <c r="R162" s="42"/>
      <c r="S162" s="464"/>
    </row>
    <row r="163" spans="1:19" ht="36" hidden="1" x14ac:dyDescent="0.25">
      <c r="A163" s="40" t="s">
        <v>41</v>
      </c>
      <c r="B163" s="201" t="s">
        <v>111</v>
      </c>
      <c r="C163" s="42">
        <f t="shared" si="97"/>
        <v>0</v>
      </c>
      <c r="D163" s="26"/>
      <c r="E163" s="42"/>
      <c r="F163" s="22"/>
      <c r="G163" s="49"/>
      <c r="H163" s="42">
        <f t="shared" si="98"/>
        <v>0</v>
      </c>
      <c r="I163" s="26"/>
      <c r="J163" s="42"/>
      <c r="K163" s="22"/>
      <c r="L163" s="347"/>
      <c r="M163" s="42">
        <f t="shared" si="99"/>
        <v>0</v>
      </c>
      <c r="N163" s="26"/>
      <c r="O163" s="42"/>
      <c r="P163" s="299"/>
      <c r="Q163" s="49"/>
      <c r="R163" s="42"/>
      <c r="S163" s="464"/>
    </row>
    <row r="164" spans="1:19" ht="24" hidden="1" x14ac:dyDescent="0.25">
      <c r="A164" s="41" t="s">
        <v>42</v>
      </c>
      <c r="B164" s="201" t="s">
        <v>250</v>
      </c>
      <c r="C164" s="42">
        <f t="shared" si="97"/>
        <v>0</v>
      </c>
      <c r="D164" s="26"/>
      <c r="E164" s="42"/>
      <c r="F164" s="22"/>
      <c r="G164" s="49"/>
      <c r="H164" s="42">
        <f t="shared" si="98"/>
        <v>0</v>
      </c>
      <c r="I164" s="26"/>
      <c r="J164" s="42"/>
      <c r="K164" s="22"/>
      <c r="L164" s="347"/>
      <c r="M164" s="42">
        <f t="shared" si="99"/>
        <v>0</v>
      </c>
      <c r="N164" s="26"/>
      <c r="O164" s="42"/>
      <c r="P164" s="299"/>
      <c r="Q164" s="49"/>
      <c r="R164" s="42"/>
      <c r="S164" s="464"/>
    </row>
    <row r="165" spans="1:19" ht="36.75" customHeight="1" x14ac:dyDescent="0.25">
      <c r="A165" s="3">
        <v>5</v>
      </c>
      <c r="B165" s="201" t="s">
        <v>283</v>
      </c>
      <c r="C165" s="42">
        <v>868.4</v>
      </c>
      <c r="D165" s="26">
        <v>868.4</v>
      </c>
      <c r="E165" s="42">
        <v>0</v>
      </c>
      <c r="F165" s="22">
        <v>0</v>
      </c>
      <c r="G165" s="49">
        <v>0</v>
      </c>
      <c r="H165" s="42">
        <v>868.4</v>
      </c>
      <c r="I165" s="26">
        <v>868.4</v>
      </c>
      <c r="J165" s="42">
        <v>0</v>
      </c>
      <c r="K165" s="22">
        <v>0</v>
      </c>
      <c r="L165" s="347">
        <v>0</v>
      </c>
      <c r="M165" s="42">
        <v>868.3</v>
      </c>
      <c r="N165" s="26">
        <v>868.3</v>
      </c>
      <c r="O165" s="42">
        <v>0</v>
      </c>
      <c r="P165" s="299">
        <v>0</v>
      </c>
      <c r="Q165" s="49">
        <v>0</v>
      </c>
      <c r="R165" s="42"/>
      <c r="S165" s="464"/>
    </row>
    <row r="166" spans="1:19" ht="24" x14ac:dyDescent="0.25">
      <c r="A166" s="3">
        <v>6</v>
      </c>
      <c r="B166" s="201" t="s">
        <v>119</v>
      </c>
      <c r="C166" s="154">
        <v>53.7</v>
      </c>
      <c r="D166" s="28">
        <v>53.7</v>
      </c>
      <c r="E166" s="22">
        <v>0</v>
      </c>
      <c r="F166" s="22">
        <v>0</v>
      </c>
      <c r="G166" s="49">
        <v>0</v>
      </c>
      <c r="H166" s="42">
        <v>53.7</v>
      </c>
      <c r="I166" s="28">
        <v>53.7</v>
      </c>
      <c r="J166" s="22">
        <v>0</v>
      </c>
      <c r="K166" s="22">
        <v>0</v>
      </c>
      <c r="L166" s="347">
        <v>0</v>
      </c>
      <c r="M166" s="42">
        <f t="shared" si="99"/>
        <v>53.8</v>
      </c>
      <c r="N166" s="28">
        <v>53.8</v>
      </c>
      <c r="O166" s="22">
        <v>0</v>
      </c>
      <c r="P166" s="299">
        <v>0</v>
      </c>
      <c r="Q166" s="49">
        <v>0</v>
      </c>
      <c r="R166" s="42"/>
      <c r="S166" s="464"/>
    </row>
    <row r="167" spans="1:19" ht="24" x14ac:dyDescent="0.25">
      <c r="A167" s="3">
        <v>7</v>
      </c>
      <c r="B167" s="201" t="s">
        <v>284</v>
      </c>
      <c r="C167" s="154">
        <f t="shared" si="97"/>
        <v>36</v>
      </c>
      <c r="D167" s="28">
        <v>36</v>
      </c>
      <c r="E167" s="22">
        <v>0</v>
      </c>
      <c r="F167" s="22">
        <v>0</v>
      </c>
      <c r="G167" s="49">
        <v>0</v>
      </c>
      <c r="H167" s="42">
        <f t="shared" si="98"/>
        <v>36</v>
      </c>
      <c r="I167" s="28">
        <v>36</v>
      </c>
      <c r="J167" s="22">
        <v>0</v>
      </c>
      <c r="K167" s="22">
        <v>0</v>
      </c>
      <c r="L167" s="347">
        <v>0</v>
      </c>
      <c r="M167" s="42">
        <f t="shared" si="99"/>
        <v>36</v>
      </c>
      <c r="N167" s="28">
        <v>36</v>
      </c>
      <c r="O167" s="22">
        <v>0</v>
      </c>
      <c r="P167" s="299">
        <v>0</v>
      </c>
      <c r="Q167" s="49">
        <v>0</v>
      </c>
      <c r="R167" s="42"/>
      <c r="S167" s="464"/>
    </row>
    <row r="168" spans="1:19" ht="36" x14ac:dyDescent="0.25">
      <c r="A168" s="3">
        <v>8</v>
      </c>
      <c r="B168" s="201" t="s">
        <v>305</v>
      </c>
      <c r="C168" s="52">
        <v>42008.2</v>
      </c>
      <c r="D168" s="28">
        <v>42008.2</v>
      </c>
      <c r="E168" s="22">
        <v>0</v>
      </c>
      <c r="F168" s="22">
        <v>0</v>
      </c>
      <c r="G168" s="49">
        <v>0</v>
      </c>
      <c r="H168" s="42">
        <v>42008.2</v>
      </c>
      <c r="I168" s="28">
        <v>42008.2</v>
      </c>
      <c r="J168" s="22">
        <v>0</v>
      </c>
      <c r="K168" s="22">
        <v>0</v>
      </c>
      <c r="L168" s="347">
        <v>0</v>
      </c>
      <c r="M168" s="42">
        <v>42008.2</v>
      </c>
      <c r="N168" s="28">
        <v>42008.2</v>
      </c>
      <c r="O168" s="22">
        <v>0</v>
      </c>
      <c r="P168" s="299">
        <v>0</v>
      </c>
      <c r="Q168" s="49">
        <v>0</v>
      </c>
      <c r="R168" s="42"/>
      <c r="S168" s="464"/>
    </row>
    <row r="169" spans="1:19" ht="73.5" customHeight="1" x14ac:dyDescent="0.25">
      <c r="A169" s="43"/>
      <c r="B169" s="202" t="s">
        <v>171</v>
      </c>
      <c r="C169" s="327">
        <f t="shared" si="97"/>
        <v>0</v>
      </c>
      <c r="D169" s="20">
        <f>D170+D175+D178+D179+D180+D181+D182</f>
        <v>0</v>
      </c>
      <c r="E169" s="20">
        <f t="shared" ref="E169:G169" si="100">E170+E175+E178+E179+E180+E181+E182</f>
        <v>0</v>
      </c>
      <c r="F169" s="20">
        <f t="shared" si="100"/>
        <v>0</v>
      </c>
      <c r="G169" s="20">
        <f t="shared" si="100"/>
        <v>0</v>
      </c>
      <c r="H169" s="160">
        <f>I169+J169+K169</f>
        <v>0</v>
      </c>
      <c r="I169" s="20">
        <f>I170+I175+I178+I179+I180+I181+I182</f>
        <v>0</v>
      </c>
      <c r="J169" s="20">
        <f t="shared" ref="J169:Q169" si="101">J170+J175+J178+J179+J180+J181+J182</f>
        <v>0</v>
      </c>
      <c r="K169" s="20">
        <f t="shared" si="101"/>
        <v>0</v>
      </c>
      <c r="L169" s="20">
        <f t="shared" si="101"/>
        <v>0</v>
      </c>
      <c r="M169" s="160">
        <f>N169+O169+P169</f>
        <v>0</v>
      </c>
      <c r="N169" s="20">
        <f t="shared" si="101"/>
        <v>0</v>
      </c>
      <c r="O169" s="20">
        <f t="shared" si="101"/>
        <v>0</v>
      </c>
      <c r="P169" s="20">
        <f t="shared" si="101"/>
        <v>0</v>
      </c>
      <c r="Q169" s="20">
        <f t="shared" si="101"/>
        <v>0</v>
      </c>
      <c r="R169" s="56" t="e">
        <f>M169/C169*100</f>
        <v>#DIV/0!</v>
      </c>
      <c r="S169" s="464"/>
    </row>
    <row r="170" spans="1:19" ht="0.75" customHeight="1" x14ac:dyDescent="0.25">
      <c r="A170" s="43">
        <v>1</v>
      </c>
      <c r="B170" s="593" t="s">
        <v>279</v>
      </c>
      <c r="C170" s="594"/>
      <c r="D170" s="22"/>
      <c r="E170" s="22"/>
      <c r="F170" s="22"/>
      <c r="G170" s="49"/>
      <c r="H170" s="42"/>
      <c r="I170" s="22">
        <v>0</v>
      </c>
      <c r="J170" s="22"/>
      <c r="K170" s="22"/>
      <c r="L170" s="298"/>
      <c r="M170" s="22"/>
      <c r="N170" s="22">
        <v>0</v>
      </c>
      <c r="O170" s="22"/>
      <c r="P170" s="299"/>
      <c r="Q170" s="49"/>
      <c r="R170" s="527"/>
      <c r="S170" s="464"/>
    </row>
    <row r="171" spans="1:19" ht="19.5" hidden="1" customHeight="1" x14ac:dyDescent="0.25">
      <c r="A171" s="3" t="s">
        <v>26</v>
      </c>
      <c r="B171" s="201" t="s">
        <v>120</v>
      </c>
      <c r="C171" s="42">
        <f t="shared" si="97"/>
        <v>0</v>
      </c>
      <c r="D171" s="26">
        <v>0</v>
      </c>
      <c r="E171" s="22"/>
      <c r="F171" s="22"/>
      <c r="G171" s="49"/>
      <c r="H171" s="42">
        <f t="shared" ref="H171:H182" si="102">I171+J171+K171</f>
        <v>0</v>
      </c>
      <c r="I171" s="26">
        <v>0</v>
      </c>
      <c r="J171" s="22"/>
      <c r="K171" s="22"/>
      <c r="L171" s="298"/>
      <c r="M171" s="42">
        <f t="shared" ref="M171:M182" si="103">N171+O171+P171</f>
        <v>0</v>
      </c>
      <c r="N171" s="26">
        <v>0</v>
      </c>
      <c r="O171" s="22"/>
      <c r="P171" s="299"/>
      <c r="Q171" s="49"/>
      <c r="R171" s="42"/>
      <c r="S171" s="464"/>
    </row>
    <row r="172" spans="1:19" hidden="1" x14ac:dyDescent="0.25">
      <c r="A172" s="3" t="s">
        <v>27</v>
      </c>
      <c r="B172" s="201" t="s">
        <v>121</v>
      </c>
      <c r="C172" s="42">
        <f t="shared" si="97"/>
        <v>0</v>
      </c>
      <c r="D172" s="26">
        <v>0</v>
      </c>
      <c r="E172" s="22"/>
      <c r="F172" s="22"/>
      <c r="G172" s="49"/>
      <c r="H172" s="42">
        <f t="shared" si="102"/>
        <v>0</v>
      </c>
      <c r="I172" s="26">
        <v>0</v>
      </c>
      <c r="J172" s="22"/>
      <c r="K172" s="22"/>
      <c r="L172" s="298"/>
      <c r="M172" s="42">
        <f t="shared" si="103"/>
        <v>0</v>
      </c>
      <c r="N172" s="26">
        <v>0</v>
      </c>
      <c r="O172" s="22"/>
      <c r="P172" s="299"/>
      <c r="Q172" s="49"/>
      <c r="R172" s="42"/>
      <c r="S172" s="464"/>
    </row>
    <row r="173" spans="1:19" hidden="1" x14ac:dyDescent="0.25">
      <c r="A173" s="3" t="s">
        <v>28</v>
      </c>
      <c r="B173" s="201" t="s">
        <v>122</v>
      </c>
      <c r="C173" s="42">
        <f t="shared" si="97"/>
        <v>0</v>
      </c>
      <c r="D173" s="26">
        <v>0</v>
      </c>
      <c r="E173" s="22"/>
      <c r="F173" s="22"/>
      <c r="G173" s="49"/>
      <c r="H173" s="42">
        <f t="shared" si="102"/>
        <v>0</v>
      </c>
      <c r="I173" s="26">
        <v>0</v>
      </c>
      <c r="J173" s="22"/>
      <c r="K173" s="22"/>
      <c r="L173" s="298"/>
      <c r="M173" s="42">
        <f t="shared" si="103"/>
        <v>0</v>
      </c>
      <c r="N173" s="26">
        <v>0</v>
      </c>
      <c r="O173" s="22"/>
      <c r="P173" s="299"/>
      <c r="Q173" s="49"/>
      <c r="R173" s="42"/>
      <c r="S173" s="464"/>
    </row>
    <row r="174" spans="1:19" ht="24" hidden="1" x14ac:dyDescent="0.25">
      <c r="A174" s="3" t="s">
        <v>29</v>
      </c>
      <c r="B174" s="201" t="s">
        <v>123</v>
      </c>
      <c r="C174" s="42">
        <f t="shared" si="97"/>
        <v>0</v>
      </c>
      <c r="D174" s="26">
        <v>0</v>
      </c>
      <c r="E174" s="22"/>
      <c r="F174" s="22"/>
      <c r="G174" s="49"/>
      <c r="H174" s="42">
        <f t="shared" si="102"/>
        <v>0</v>
      </c>
      <c r="I174" s="26">
        <v>0</v>
      </c>
      <c r="J174" s="22"/>
      <c r="K174" s="22"/>
      <c r="L174" s="298"/>
      <c r="M174" s="42">
        <f t="shared" si="103"/>
        <v>0</v>
      </c>
      <c r="N174" s="26">
        <v>0</v>
      </c>
      <c r="O174" s="22"/>
      <c r="P174" s="299"/>
      <c r="Q174" s="49"/>
      <c r="R174" s="42"/>
      <c r="S174" s="464"/>
    </row>
    <row r="175" spans="1:19" ht="36" hidden="1" x14ac:dyDescent="0.25">
      <c r="A175" s="3">
        <v>2</v>
      </c>
      <c r="B175" s="201" t="s">
        <v>280</v>
      </c>
      <c r="C175" s="42">
        <f t="shared" si="97"/>
        <v>0</v>
      </c>
      <c r="D175" s="26">
        <v>0</v>
      </c>
      <c r="E175" s="22">
        <v>0</v>
      </c>
      <c r="F175" s="22">
        <v>0</v>
      </c>
      <c r="G175" s="49">
        <v>0</v>
      </c>
      <c r="H175" s="42">
        <f t="shared" si="102"/>
        <v>0</v>
      </c>
      <c r="I175" s="26">
        <v>0</v>
      </c>
      <c r="J175" s="22"/>
      <c r="K175" s="22"/>
      <c r="L175" s="298"/>
      <c r="M175" s="22">
        <f t="shared" si="103"/>
        <v>0</v>
      </c>
      <c r="N175" s="26">
        <v>0</v>
      </c>
      <c r="O175" s="22"/>
      <c r="P175" s="22"/>
      <c r="Q175" s="22"/>
      <c r="R175" s="42"/>
      <c r="S175" s="464"/>
    </row>
    <row r="176" spans="1:19" ht="18.75" hidden="1" customHeight="1" x14ac:dyDescent="0.25">
      <c r="A176" s="4" t="s">
        <v>34</v>
      </c>
      <c r="B176" s="201" t="s">
        <v>124</v>
      </c>
      <c r="C176" s="42">
        <f t="shared" si="97"/>
        <v>0</v>
      </c>
      <c r="D176" s="26">
        <v>0</v>
      </c>
      <c r="E176" s="22"/>
      <c r="F176" s="22"/>
      <c r="G176" s="49"/>
      <c r="H176" s="42">
        <f t="shared" si="102"/>
        <v>0</v>
      </c>
      <c r="I176" s="26">
        <v>0</v>
      </c>
      <c r="J176" s="22"/>
      <c r="K176" s="22"/>
      <c r="L176" s="298"/>
      <c r="M176" s="22">
        <f t="shared" si="103"/>
        <v>0</v>
      </c>
      <c r="N176" s="26">
        <v>0</v>
      </c>
      <c r="O176" s="22"/>
      <c r="P176" s="22"/>
      <c r="Q176" s="22"/>
      <c r="R176" s="42"/>
      <c r="S176" s="464"/>
    </row>
    <row r="177" spans="1:19" ht="30.75" hidden="1" customHeight="1" x14ac:dyDescent="0.25">
      <c r="A177" s="3" t="s">
        <v>112</v>
      </c>
      <c r="B177" s="201" t="s">
        <v>125</v>
      </c>
      <c r="C177" s="42">
        <f t="shared" si="97"/>
        <v>0</v>
      </c>
      <c r="D177" s="26">
        <v>0</v>
      </c>
      <c r="E177" s="22"/>
      <c r="F177" s="22"/>
      <c r="G177" s="49"/>
      <c r="H177" s="42">
        <f t="shared" si="102"/>
        <v>0</v>
      </c>
      <c r="I177" s="26">
        <v>0</v>
      </c>
      <c r="J177" s="22"/>
      <c r="K177" s="22"/>
      <c r="L177" s="298"/>
      <c r="M177" s="22">
        <f t="shared" si="103"/>
        <v>0</v>
      </c>
      <c r="N177" s="26">
        <v>0</v>
      </c>
      <c r="O177" s="22"/>
      <c r="P177" s="22"/>
      <c r="Q177" s="22"/>
      <c r="R177" s="42"/>
      <c r="S177" s="464"/>
    </row>
    <row r="178" spans="1:19" ht="36" hidden="1" customHeight="1" x14ac:dyDescent="0.25">
      <c r="A178" s="3">
        <v>3</v>
      </c>
      <c r="B178" s="201" t="s">
        <v>281</v>
      </c>
      <c r="C178" s="42">
        <f t="shared" si="97"/>
        <v>0</v>
      </c>
      <c r="D178" s="26">
        <v>0</v>
      </c>
      <c r="E178" s="22"/>
      <c r="F178" s="22"/>
      <c r="G178" s="49"/>
      <c r="H178" s="42">
        <f t="shared" si="102"/>
        <v>0</v>
      </c>
      <c r="I178" s="26">
        <v>0</v>
      </c>
      <c r="J178" s="22"/>
      <c r="K178" s="22"/>
      <c r="L178" s="298"/>
      <c r="M178" s="22">
        <f t="shared" si="103"/>
        <v>0</v>
      </c>
      <c r="N178" s="26">
        <v>0</v>
      </c>
      <c r="O178" s="22"/>
      <c r="P178" s="22"/>
      <c r="Q178" s="22"/>
      <c r="R178" s="42"/>
      <c r="S178" s="464"/>
    </row>
    <row r="179" spans="1:19" ht="30.75" hidden="1" customHeight="1" x14ac:dyDescent="0.25">
      <c r="A179" s="3">
        <v>4</v>
      </c>
      <c r="B179" s="201" t="s">
        <v>282</v>
      </c>
      <c r="C179" s="42">
        <f t="shared" si="97"/>
        <v>0</v>
      </c>
      <c r="D179" s="130">
        <v>0</v>
      </c>
      <c r="E179" s="130"/>
      <c r="F179" s="130"/>
      <c r="G179" s="131"/>
      <c r="H179" s="42">
        <f t="shared" si="102"/>
        <v>0</v>
      </c>
      <c r="I179" s="75">
        <v>0</v>
      </c>
      <c r="J179" s="130"/>
      <c r="K179" s="130"/>
      <c r="L179" s="348"/>
      <c r="M179" s="22">
        <f t="shared" si="103"/>
        <v>0</v>
      </c>
      <c r="N179" s="130">
        <v>0</v>
      </c>
      <c r="O179" s="130"/>
      <c r="P179" s="130"/>
      <c r="Q179" s="130"/>
      <c r="R179" s="129"/>
      <c r="S179" s="464"/>
    </row>
    <row r="180" spans="1:19" ht="30.75" hidden="1" customHeight="1" x14ac:dyDescent="0.25">
      <c r="A180" s="3">
        <v>5</v>
      </c>
      <c r="B180" s="201" t="s">
        <v>251</v>
      </c>
      <c r="C180" s="42">
        <f>D180</f>
        <v>0</v>
      </c>
      <c r="D180" s="130">
        <v>0</v>
      </c>
      <c r="E180" s="130"/>
      <c r="F180" s="130"/>
      <c r="G180" s="131"/>
      <c r="H180" s="42">
        <f>I180</f>
        <v>0</v>
      </c>
      <c r="I180" s="75">
        <v>0</v>
      </c>
      <c r="J180" s="130"/>
      <c r="K180" s="130"/>
      <c r="L180" s="348"/>
      <c r="M180" s="22">
        <f t="shared" si="103"/>
        <v>0</v>
      </c>
      <c r="N180" s="130">
        <v>0</v>
      </c>
      <c r="O180" s="130"/>
      <c r="P180" s="130"/>
      <c r="Q180" s="130"/>
      <c r="R180" s="129"/>
      <c r="S180" s="464"/>
    </row>
    <row r="181" spans="1:19" ht="30.75" hidden="1" customHeight="1" x14ac:dyDescent="0.25">
      <c r="A181" s="3">
        <v>6</v>
      </c>
      <c r="B181" s="201" t="s">
        <v>233</v>
      </c>
      <c r="C181" s="42">
        <f>D181</f>
        <v>0</v>
      </c>
      <c r="D181" s="130">
        <v>0</v>
      </c>
      <c r="E181" s="130"/>
      <c r="F181" s="130"/>
      <c r="G181" s="131"/>
      <c r="H181" s="42">
        <f>I181</f>
        <v>0</v>
      </c>
      <c r="I181" s="75">
        <v>0</v>
      </c>
      <c r="J181" s="130"/>
      <c r="K181" s="130"/>
      <c r="L181" s="250"/>
      <c r="M181" s="22">
        <f t="shared" si="103"/>
        <v>0</v>
      </c>
      <c r="N181" s="130">
        <v>0</v>
      </c>
      <c r="O181" s="130"/>
      <c r="P181" s="130"/>
      <c r="Q181" s="130"/>
      <c r="R181" s="129"/>
      <c r="S181" s="464"/>
    </row>
    <row r="182" spans="1:19" ht="53.25" hidden="1" customHeight="1" x14ac:dyDescent="0.25">
      <c r="A182" s="39">
        <v>7</v>
      </c>
      <c r="B182" s="201" t="s">
        <v>126</v>
      </c>
      <c r="C182" s="29">
        <f t="shared" si="97"/>
        <v>0</v>
      </c>
      <c r="D182" s="130">
        <v>0</v>
      </c>
      <c r="E182" s="130"/>
      <c r="F182" s="130"/>
      <c r="G182" s="131"/>
      <c r="H182" s="29">
        <f t="shared" si="102"/>
        <v>0</v>
      </c>
      <c r="I182" s="75">
        <v>0</v>
      </c>
      <c r="J182" s="130"/>
      <c r="K182" s="130"/>
      <c r="L182" s="348"/>
      <c r="M182" s="22">
        <f t="shared" si="103"/>
        <v>0</v>
      </c>
      <c r="N182" s="130">
        <v>0</v>
      </c>
      <c r="O182" s="130"/>
      <c r="P182" s="130"/>
      <c r="Q182" s="130"/>
      <c r="R182" s="129"/>
      <c r="S182" s="464"/>
    </row>
    <row r="183" spans="1:19" ht="48.75" customHeight="1" x14ac:dyDescent="0.25">
      <c r="A183" s="142"/>
      <c r="B183" s="239" t="s">
        <v>170</v>
      </c>
      <c r="C183" s="160">
        <f t="shared" si="97"/>
        <v>3153.5</v>
      </c>
      <c r="D183" s="195">
        <f>SUM(D184)</f>
        <v>3153.5</v>
      </c>
      <c r="E183" s="195">
        <f t="shared" ref="E183:G183" si="104">SUM(E184)</f>
        <v>0</v>
      </c>
      <c r="F183" s="195">
        <f t="shared" si="104"/>
        <v>0</v>
      </c>
      <c r="G183" s="350">
        <f t="shared" si="104"/>
        <v>0</v>
      </c>
      <c r="H183" s="160">
        <f>I183+J183+K183</f>
        <v>3153.5</v>
      </c>
      <c r="I183" s="195">
        <f t="shared" ref="I183:L183" si="105">SUM(I184)</f>
        <v>3153.5</v>
      </c>
      <c r="J183" s="195">
        <f t="shared" si="105"/>
        <v>0</v>
      </c>
      <c r="K183" s="195">
        <f t="shared" si="105"/>
        <v>0</v>
      </c>
      <c r="L183" s="351">
        <f t="shared" si="105"/>
        <v>0</v>
      </c>
      <c r="M183" s="160">
        <f>N183</f>
        <v>3153.4</v>
      </c>
      <c r="N183" s="352">
        <f t="shared" ref="N183:Q183" si="106">SUM(N184)</f>
        <v>3153.4</v>
      </c>
      <c r="O183" s="195">
        <f t="shared" si="106"/>
        <v>0</v>
      </c>
      <c r="P183" s="353">
        <f t="shared" si="106"/>
        <v>0</v>
      </c>
      <c r="Q183" s="350">
        <f t="shared" si="106"/>
        <v>0</v>
      </c>
      <c r="R183" s="331">
        <f>M183/C183*100</f>
        <v>99.996828920247353</v>
      </c>
      <c r="S183" s="464"/>
    </row>
    <row r="184" spans="1:19" ht="27" customHeight="1" thickBot="1" x14ac:dyDescent="0.3">
      <c r="A184" s="161" t="s">
        <v>27</v>
      </c>
      <c r="B184" s="203" t="s">
        <v>306</v>
      </c>
      <c r="C184" s="332">
        <v>3153.5</v>
      </c>
      <c r="D184" s="196">
        <v>3153.5</v>
      </c>
      <c r="E184" s="196">
        <v>0</v>
      </c>
      <c r="F184" s="196">
        <v>0</v>
      </c>
      <c r="G184" s="354">
        <v>0</v>
      </c>
      <c r="H184" s="162">
        <v>3153.5</v>
      </c>
      <c r="I184" s="196">
        <v>3153.5</v>
      </c>
      <c r="J184" s="196">
        <v>0</v>
      </c>
      <c r="K184" s="196">
        <v>0</v>
      </c>
      <c r="L184" s="355">
        <v>0</v>
      </c>
      <c r="M184" s="162">
        <v>3153.4</v>
      </c>
      <c r="N184" s="196">
        <v>3153.4</v>
      </c>
      <c r="O184" s="196">
        <v>0</v>
      </c>
      <c r="P184" s="356">
        <v>0</v>
      </c>
      <c r="Q184" s="354">
        <v>0</v>
      </c>
      <c r="R184" s="357"/>
      <c r="S184" s="464"/>
    </row>
    <row r="185" spans="1:19" ht="22.9" customHeight="1" thickBot="1" x14ac:dyDescent="0.3">
      <c r="A185" s="163"/>
      <c r="B185" s="148" t="s">
        <v>99</v>
      </c>
      <c r="C185" s="241">
        <f t="shared" si="97"/>
        <v>47567.899999999994</v>
      </c>
      <c r="D185" s="242">
        <f>D169+D150+D184</f>
        <v>47567.899999999994</v>
      </c>
      <c r="E185" s="242">
        <f>E169+E150</f>
        <v>0</v>
      </c>
      <c r="F185" s="242">
        <f>F169+F150</f>
        <v>0</v>
      </c>
      <c r="G185" s="243"/>
      <c r="H185" s="241">
        <f>I185+J185</f>
        <v>47567.899999999994</v>
      </c>
      <c r="I185" s="242">
        <f>I150+I169+I183</f>
        <v>47567.899999999994</v>
      </c>
      <c r="J185" s="242">
        <f>J169+J150</f>
        <v>0</v>
      </c>
      <c r="K185" s="242">
        <f>K169+K150</f>
        <v>0</v>
      </c>
      <c r="L185" s="358"/>
      <c r="M185" s="241">
        <f>N185</f>
        <v>47567.6</v>
      </c>
      <c r="N185" s="242">
        <f>N183+N169+N150</f>
        <v>47567.6</v>
      </c>
      <c r="O185" s="242">
        <f>O169+O150</f>
        <v>0</v>
      </c>
      <c r="P185" s="243">
        <f>P169+P150</f>
        <v>0</v>
      </c>
      <c r="Q185" s="359"/>
      <c r="R185" s="360">
        <f>M185/C185*100</f>
        <v>99.999369322589402</v>
      </c>
      <c r="S185" s="464"/>
    </row>
    <row r="186" spans="1:19" ht="24" customHeight="1" x14ac:dyDescent="0.25">
      <c r="A186" s="666" t="s">
        <v>260</v>
      </c>
      <c r="B186" s="667"/>
      <c r="C186" s="667"/>
      <c r="D186" s="667"/>
      <c r="E186" s="667"/>
      <c r="F186" s="667"/>
      <c r="G186" s="667"/>
      <c r="H186" s="667"/>
      <c r="I186" s="667"/>
      <c r="J186" s="667"/>
      <c r="K186" s="667"/>
      <c r="L186" s="667"/>
      <c r="M186" s="667"/>
      <c r="N186" s="667"/>
      <c r="O186" s="667"/>
      <c r="P186" s="667"/>
      <c r="Q186" s="667"/>
      <c r="R186" s="668"/>
      <c r="S186" s="464"/>
    </row>
    <row r="187" spans="1:19" ht="52.5" customHeight="1" x14ac:dyDescent="0.25">
      <c r="A187" s="64"/>
      <c r="B187" s="70" t="s">
        <v>137</v>
      </c>
      <c r="C187" s="211">
        <f t="shared" ref="C187:C200" si="107">D187+E187+F187</f>
        <v>25798.1</v>
      </c>
      <c r="D187" s="212">
        <f>SUM(D201:D202)</f>
        <v>25798.1</v>
      </c>
      <c r="E187" s="174">
        <f t="shared" ref="E187:G187" si="108">SUM(E201:E202)</f>
        <v>0</v>
      </c>
      <c r="F187" s="174">
        <f t="shared" si="108"/>
        <v>0</v>
      </c>
      <c r="G187" s="361">
        <f t="shared" si="108"/>
        <v>0</v>
      </c>
      <c r="H187" s="211">
        <f>I187+J187+K187</f>
        <v>25798.1</v>
      </c>
      <c r="I187" s="212">
        <f t="shared" ref="I187:L187" si="109">SUM(I201:I202)</f>
        <v>25798.1</v>
      </c>
      <c r="J187" s="174">
        <f t="shared" si="109"/>
        <v>0</v>
      </c>
      <c r="K187" s="174">
        <f t="shared" si="109"/>
        <v>0</v>
      </c>
      <c r="L187" s="361">
        <f t="shared" si="109"/>
        <v>0</v>
      </c>
      <c r="M187" s="211">
        <f>N187+O187+P187</f>
        <v>25784.799999999999</v>
      </c>
      <c r="N187" s="212">
        <f t="shared" ref="N187:Q187" si="110">SUM(N201:N202)</f>
        <v>25784.799999999999</v>
      </c>
      <c r="O187" s="174">
        <f t="shared" si="110"/>
        <v>0</v>
      </c>
      <c r="P187" s="64">
        <f t="shared" si="110"/>
        <v>0</v>
      </c>
      <c r="Q187" s="175">
        <f t="shared" si="110"/>
        <v>0</v>
      </c>
      <c r="R187" s="56">
        <f>M187/C187*100</f>
        <v>99.948445815777134</v>
      </c>
      <c r="S187" s="464"/>
    </row>
    <row r="188" spans="1:19" ht="26.25" hidden="1" customHeight="1" x14ac:dyDescent="0.25">
      <c r="A188" s="65" t="s">
        <v>26</v>
      </c>
      <c r="B188" s="44" t="s">
        <v>200</v>
      </c>
      <c r="C188" s="74">
        <f t="shared" si="107"/>
        <v>0</v>
      </c>
      <c r="D188" s="75">
        <v>0</v>
      </c>
      <c r="E188" s="76"/>
      <c r="F188" s="76"/>
      <c r="G188" s="362"/>
      <c r="H188" s="74">
        <f t="shared" ref="H188:H202" si="111">I188+J188+K188</f>
        <v>0</v>
      </c>
      <c r="I188" s="75">
        <v>0</v>
      </c>
      <c r="J188" s="76"/>
      <c r="K188" s="76"/>
      <c r="L188" s="362"/>
      <c r="M188" s="74">
        <f t="shared" ref="M188:M202" si="112">N188+O188+P188</f>
        <v>0</v>
      </c>
      <c r="N188" s="75">
        <v>0</v>
      </c>
      <c r="O188" s="76"/>
      <c r="P188" s="363"/>
      <c r="Q188" s="77"/>
      <c r="R188" s="71"/>
      <c r="S188" s="464"/>
    </row>
    <row r="189" spans="1:19" ht="25.5" hidden="1" customHeight="1" x14ac:dyDescent="0.25">
      <c r="A189" s="65" t="s">
        <v>26</v>
      </c>
      <c r="B189" s="44" t="s">
        <v>201</v>
      </c>
      <c r="C189" s="74">
        <f t="shared" si="107"/>
        <v>0</v>
      </c>
      <c r="D189" s="75">
        <v>0</v>
      </c>
      <c r="E189" s="76"/>
      <c r="F189" s="76"/>
      <c r="G189" s="362"/>
      <c r="H189" s="74">
        <f t="shared" si="111"/>
        <v>0</v>
      </c>
      <c r="I189" s="75">
        <v>0</v>
      </c>
      <c r="J189" s="76"/>
      <c r="K189" s="76"/>
      <c r="L189" s="362"/>
      <c r="M189" s="74">
        <f t="shared" si="112"/>
        <v>0</v>
      </c>
      <c r="N189" s="75">
        <v>0</v>
      </c>
      <c r="O189" s="76"/>
      <c r="P189" s="363"/>
      <c r="Q189" s="77"/>
      <c r="R189" s="71"/>
      <c r="S189" s="464"/>
    </row>
    <row r="190" spans="1:19" ht="25.5" hidden="1" customHeight="1" x14ac:dyDescent="0.25">
      <c r="A190" s="65" t="s">
        <v>27</v>
      </c>
      <c r="B190" s="44" t="s">
        <v>138</v>
      </c>
      <c r="C190" s="74">
        <f t="shared" si="107"/>
        <v>0</v>
      </c>
      <c r="D190" s="75">
        <v>0</v>
      </c>
      <c r="E190" s="76"/>
      <c r="F190" s="76"/>
      <c r="G190" s="362"/>
      <c r="H190" s="74">
        <f t="shared" si="111"/>
        <v>0</v>
      </c>
      <c r="I190" s="75">
        <v>0</v>
      </c>
      <c r="J190" s="76"/>
      <c r="K190" s="76"/>
      <c r="L190" s="362"/>
      <c r="M190" s="74">
        <f t="shared" si="112"/>
        <v>0</v>
      </c>
      <c r="N190" s="75">
        <v>0</v>
      </c>
      <c r="O190" s="76"/>
      <c r="P190" s="363"/>
      <c r="Q190" s="77"/>
      <c r="R190" s="71"/>
      <c r="S190" s="464"/>
    </row>
    <row r="191" spans="1:19" ht="28.5" hidden="1" customHeight="1" x14ac:dyDescent="0.25">
      <c r="A191" s="65" t="s">
        <v>27</v>
      </c>
      <c r="B191" s="44" t="s">
        <v>202</v>
      </c>
      <c r="C191" s="74">
        <f t="shared" si="107"/>
        <v>0</v>
      </c>
      <c r="D191" s="75">
        <v>0</v>
      </c>
      <c r="E191" s="76"/>
      <c r="F191" s="76"/>
      <c r="G191" s="362"/>
      <c r="H191" s="74">
        <f t="shared" si="111"/>
        <v>0</v>
      </c>
      <c r="I191" s="75">
        <v>0</v>
      </c>
      <c r="J191" s="76"/>
      <c r="K191" s="76"/>
      <c r="L191" s="362"/>
      <c r="M191" s="74">
        <f t="shared" si="112"/>
        <v>0</v>
      </c>
      <c r="N191" s="75">
        <v>0</v>
      </c>
      <c r="O191" s="76"/>
      <c r="P191" s="363"/>
      <c r="Q191" s="77"/>
      <c r="R191" s="71"/>
      <c r="S191" s="464"/>
    </row>
    <row r="192" spans="1:19" ht="24" hidden="1" customHeight="1" x14ac:dyDescent="0.25">
      <c r="A192" s="364">
        <v>2</v>
      </c>
      <c r="B192" s="44" t="s">
        <v>203</v>
      </c>
      <c r="C192" s="74">
        <f t="shared" si="107"/>
        <v>0</v>
      </c>
      <c r="D192" s="75">
        <v>0</v>
      </c>
      <c r="E192" s="76"/>
      <c r="F192" s="76"/>
      <c r="G192" s="362"/>
      <c r="H192" s="74">
        <f t="shared" si="111"/>
        <v>0</v>
      </c>
      <c r="I192" s="75">
        <v>0</v>
      </c>
      <c r="J192" s="76"/>
      <c r="K192" s="76"/>
      <c r="L192" s="362"/>
      <c r="M192" s="74">
        <f t="shared" si="112"/>
        <v>0</v>
      </c>
      <c r="N192" s="75">
        <v>0</v>
      </c>
      <c r="O192" s="76"/>
      <c r="P192" s="363"/>
      <c r="Q192" s="77"/>
      <c r="R192" s="71"/>
      <c r="S192" s="464"/>
    </row>
    <row r="193" spans="1:19" ht="27.75" hidden="1" customHeight="1" x14ac:dyDescent="0.25">
      <c r="A193" s="365" t="s">
        <v>34</v>
      </c>
      <c r="B193" s="44" t="s">
        <v>204</v>
      </c>
      <c r="C193" s="74">
        <f t="shared" si="107"/>
        <v>0</v>
      </c>
      <c r="D193" s="75">
        <v>0</v>
      </c>
      <c r="E193" s="76"/>
      <c r="F193" s="76"/>
      <c r="G193" s="362"/>
      <c r="H193" s="74">
        <f t="shared" si="111"/>
        <v>0</v>
      </c>
      <c r="I193" s="75">
        <v>0</v>
      </c>
      <c r="J193" s="76"/>
      <c r="K193" s="76"/>
      <c r="L193" s="362"/>
      <c r="M193" s="74">
        <f t="shared" si="112"/>
        <v>0</v>
      </c>
      <c r="N193" s="75">
        <v>0</v>
      </c>
      <c r="O193" s="76"/>
      <c r="P193" s="363"/>
      <c r="Q193" s="77"/>
      <c r="R193" s="71"/>
      <c r="S193" s="464"/>
    </row>
    <row r="194" spans="1:19" ht="22.5" hidden="1" customHeight="1" x14ac:dyDescent="0.25">
      <c r="A194" s="365" t="s">
        <v>34</v>
      </c>
      <c r="B194" s="44" t="s">
        <v>205</v>
      </c>
      <c r="C194" s="74">
        <f t="shared" si="107"/>
        <v>0</v>
      </c>
      <c r="D194" s="75">
        <v>0</v>
      </c>
      <c r="E194" s="76"/>
      <c r="F194" s="76"/>
      <c r="G194" s="362"/>
      <c r="H194" s="74">
        <f t="shared" si="111"/>
        <v>0</v>
      </c>
      <c r="I194" s="75">
        <v>0</v>
      </c>
      <c r="J194" s="76"/>
      <c r="K194" s="76"/>
      <c r="L194" s="362"/>
      <c r="M194" s="74">
        <f t="shared" si="112"/>
        <v>0</v>
      </c>
      <c r="N194" s="75">
        <v>0</v>
      </c>
      <c r="O194" s="76"/>
      <c r="P194" s="363"/>
      <c r="Q194" s="77"/>
      <c r="R194" s="71"/>
      <c r="S194" s="464"/>
    </row>
    <row r="195" spans="1:19" ht="26.25" hidden="1" customHeight="1" x14ac:dyDescent="0.25">
      <c r="A195" s="66" t="s">
        <v>40</v>
      </c>
      <c r="B195" s="44" t="s">
        <v>139</v>
      </c>
      <c r="C195" s="74">
        <f t="shared" si="107"/>
        <v>0</v>
      </c>
      <c r="D195" s="75">
        <v>0</v>
      </c>
      <c r="E195" s="75"/>
      <c r="F195" s="75"/>
      <c r="G195" s="217"/>
      <c r="H195" s="74">
        <f t="shared" si="111"/>
        <v>0</v>
      </c>
      <c r="I195" s="75">
        <v>0</v>
      </c>
      <c r="J195" s="75"/>
      <c r="K195" s="75"/>
      <c r="L195" s="217"/>
      <c r="M195" s="74">
        <f t="shared" si="112"/>
        <v>0</v>
      </c>
      <c r="N195" s="75">
        <v>0</v>
      </c>
      <c r="O195" s="214"/>
      <c r="P195" s="366"/>
      <c r="Q195" s="215"/>
      <c r="R195" s="216"/>
      <c r="S195" s="464"/>
    </row>
    <row r="196" spans="1:19" ht="32.25" hidden="1" customHeight="1" x14ac:dyDescent="0.25">
      <c r="A196" s="66" t="s">
        <v>40</v>
      </c>
      <c r="B196" s="44" t="s">
        <v>206</v>
      </c>
      <c r="C196" s="74">
        <f t="shared" si="107"/>
        <v>0</v>
      </c>
      <c r="D196" s="75">
        <v>0</v>
      </c>
      <c r="E196" s="75"/>
      <c r="F196" s="75"/>
      <c r="G196" s="217"/>
      <c r="H196" s="74">
        <f t="shared" si="111"/>
        <v>0</v>
      </c>
      <c r="I196" s="75">
        <v>0</v>
      </c>
      <c r="J196" s="75"/>
      <c r="K196" s="75"/>
      <c r="L196" s="217"/>
      <c r="M196" s="74">
        <f t="shared" si="112"/>
        <v>0</v>
      </c>
      <c r="N196" s="75">
        <v>0</v>
      </c>
      <c r="O196" s="214"/>
      <c r="P196" s="366"/>
      <c r="Q196" s="215"/>
      <c r="R196" s="216"/>
      <c r="S196" s="464"/>
    </row>
    <row r="197" spans="1:19" ht="28.5" hidden="1" customHeight="1" x14ac:dyDescent="0.25">
      <c r="A197" s="69" t="s">
        <v>35</v>
      </c>
      <c r="B197" s="44" t="s">
        <v>140</v>
      </c>
      <c r="C197" s="74">
        <f t="shared" si="107"/>
        <v>0</v>
      </c>
      <c r="D197" s="75">
        <v>0</v>
      </c>
      <c r="E197" s="75"/>
      <c r="F197" s="75"/>
      <c r="G197" s="217"/>
      <c r="H197" s="74">
        <f t="shared" si="111"/>
        <v>0</v>
      </c>
      <c r="I197" s="75">
        <v>0</v>
      </c>
      <c r="J197" s="75"/>
      <c r="K197" s="75"/>
      <c r="L197" s="217"/>
      <c r="M197" s="74">
        <f t="shared" si="112"/>
        <v>0</v>
      </c>
      <c r="N197" s="75">
        <v>0</v>
      </c>
      <c r="O197" s="214"/>
      <c r="P197" s="366"/>
      <c r="Q197" s="215"/>
      <c r="R197" s="216"/>
      <c r="S197" s="464"/>
    </row>
    <row r="198" spans="1:19" ht="30" hidden="1" customHeight="1" x14ac:dyDescent="0.25">
      <c r="A198" s="69" t="s">
        <v>35</v>
      </c>
      <c r="B198" s="44" t="s">
        <v>207</v>
      </c>
      <c r="C198" s="74">
        <f t="shared" si="107"/>
        <v>0</v>
      </c>
      <c r="D198" s="75">
        <v>0</v>
      </c>
      <c r="E198" s="75"/>
      <c r="F198" s="75"/>
      <c r="G198" s="217"/>
      <c r="H198" s="74">
        <f t="shared" si="111"/>
        <v>0</v>
      </c>
      <c r="I198" s="75">
        <v>0</v>
      </c>
      <c r="J198" s="75"/>
      <c r="K198" s="75"/>
      <c r="L198" s="217"/>
      <c r="M198" s="74">
        <f t="shared" si="112"/>
        <v>0</v>
      </c>
      <c r="N198" s="75">
        <v>0</v>
      </c>
      <c r="O198" s="214"/>
      <c r="P198" s="366"/>
      <c r="Q198" s="215"/>
      <c r="R198" s="216"/>
      <c r="S198" s="464"/>
    </row>
    <row r="199" spans="1:19" ht="29.25" hidden="1" customHeight="1" x14ac:dyDescent="0.25">
      <c r="A199" s="68" t="s">
        <v>50</v>
      </c>
      <c r="B199" s="44" t="s">
        <v>141</v>
      </c>
      <c r="C199" s="74">
        <f t="shared" si="107"/>
        <v>0</v>
      </c>
      <c r="D199" s="75">
        <v>0</v>
      </c>
      <c r="E199" s="75"/>
      <c r="F199" s="75"/>
      <c r="G199" s="217"/>
      <c r="H199" s="74">
        <f t="shared" si="111"/>
        <v>0</v>
      </c>
      <c r="I199" s="75">
        <v>0</v>
      </c>
      <c r="J199" s="75"/>
      <c r="K199" s="75"/>
      <c r="L199" s="217"/>
      <c r="M199" s="74">
        <f t="shared" si="112"/>
        <v>0</v>
      </c>
      <c r="N199" s="75">
        <v>0</v>
      </c>
      <c r="O199" s="214"/>
      <c r="P199" s="366"/>
      <c r="Q199" s="215"/>
      <c r="R199" s="216"/>
      <c r="S199" s="464"/>
    </row>
    <row r="200" spans="1:19" ht="27.75" hidden="1" customHeight="1" x14ac:dyDescent="0.25">
      <c r="A200" s="68" t="s">
        <v>50</v>
      </c>
      <c r="B200" s="44" t="s">
        <v>208</v>
      </c>
      <c r="C200" s="74">
        <f t="shared" si="107"/>
        <v>0</v>
      </c>
      <c r="D200" s="75">
        <v>0</v>
      </c>
      <c r="E200" s="75"/>
      <c r="F200" s="75"/>
      <c r="G200" s="217"/>
      <c r="H200" s="74">
        <f t="shared" si="111"/>
        <v>0</v>
      </c>
      <c r="I200" s="75">
        <v>0</v>
      </c>
      <c r="J200" s="75"/>
      <c r="K200" s="75"/>
      <c r="L200" s="217"/>
      <c r="M200" s="74">
        <f t="shared" si="112"/>
        <v>0</v>
      </c>
      <c r="N200" s="75">
        <v>0</v>
      </c>
      <c r="O200" s="214"/>
      <c r="P200" s="366"/>
      <c r="Q200" s="215"/>
      <c r="R200" s="216"/>
      <c r="S200" s="464"/>
    </row>
    <row r="201" spans="1:19" ht="37.5" customHeight="1" x14ac:dyDescent="0.25">
      <c r="A201" s="68" t="s">
        <v>156</v>
      </c>
      <c r="B201" s="44" t="s">
        <v>252</v>
      </c>
      <c r="C201" s="143">
        <f>D201</f>
        <v>23777.8</v>
      </c>
      <c r="D201" s="75">
        <v>23777.8</v>
      </c>
      <c r="E201" s="75">
        <v>0</v>
      </c>
      <c r="F201" s="75">
        <v>0</v>
      </c>
      <c r="G201" s="367">
        <v>0</v>
      </c>
      <c r="H201" s="368">
        <f t="shared" si="111"/>
        <v>23777.8</v>
      </c>
      <c r="I201" s="75">
        <v>23777.8</v>
      </c>
      <c r="J201" s="145">
        <v>0</v>
      </c>
      <c r="K201" s="145">
        <v>0</v>
      </c>
      <c r="L201" s="367">
        <v>0</v>
      </c>
      <c r="M201" s="368">
        <f>N201+O201+P201</f>
        <v>23769.8</v>
      </c>
      <c r="N201" s="75">
        <v>23769.8</v>
      </c>
      <c r="O201" s="369">
        <v>0</v>
      </c>
      <c r="P201" s="370">
        <v>0</v>
      </c>
      <c r="Q201" s="215">
        <v>0</v>
      </c>
      <c r="R201" s="216"/>
      <c r="S201" s="464"/>
    </row>
    <row r="202" spans="1:19" ht="27.75" customHeight="1" x14ac:dyDescent="0.25">
      <c r="A202" s="67" t="s">
        <v>298</v>
      </c>
      <c r="B202" s="44" t="s">
        <v>299</v>
      </c>
      <c r="C202" s="143">
        <f>D202</f>
        <v>2020.3</v>
      </c>
      <c r="D202" s="75">
        <v>2020.3</v>
      </c>
      <c r="E202" s="75">
        <v>0</v>
      </c>
      <c r="F202" s="75">
        <v>0</v>
      </c>
      <c r="G202" s="217">
        <v>0</v>
      </c>
      <c r="H202" s="74">
        <f t="shared" si="111"/>
        <v>2020.3</v>
      </c>
      <c r="I202" s="75">
        <v>2020.3</v>
      </c>
      <c r="J202" s="217">
        <v>0</v>
      </c>
      <c r="K202" s="75">
        <v>0</v>
      </c>
      <c r="L202" s="217">
        <v>0</v>
      </c>
      <c r="M202" s="74">
        <f t="shared" si="112"/>
        <v>2015</v>
      </c>
      <c r="N202" s="75">
        <v>2015</v>
      </c>
      <c r="O202" s="218">
        <v>0</v>
      </c>
      <c r="P202" s="366">
        <v>0</v>
      </c>
      <c r="Q202" s="215">
        <v>0</v>
      </c>
      <c r="R202" s="216"/>
      <c r="S202" s="464"/>
    </row>
    <row r="203" spans="1:19" ht="48" customHeight="1" x14ac:dyDescent="0.25">
      <c r="A203" s="33"/>
      <c r="B203" s="371" t="s">
        <v>163</v>
      </c>
      <c r="C203" s="372">
        <f t="shared" ref="C203:C222" si="113">D203+E203+F203</f>
        <v>21346</v>
      </c>
      <c r="D203" s="212">
        <f>SUM(D207:D208)</f>
        <v>21346</v>
      </c>
      <c r="E203" s="246">
        <f t="shared" ref="E203:G203" si="114">SUM(E207:E208)</f>
        <v>0</v>
      </c>
      <c r="F203" s="244">
        <f t="shared" si="114"/>
        <v>0</v>
      </c>
      <c r="G203" s="245">
        <f t="shared" si="114"/>
        <v>0</v>
      </c>
      <c r="H203" s="373">
        <f>I203+J203+K203</f>
        <v>21346</v>
      </c>
      <c r="I203" s="212">
        <f t="shared" ref="I203:L203" si="115">SUM(I207:I208)</f>
        <v>21346</v>
      </c>
      <c r="J203" s="374">
        <f t="shared" si="115"/>
        <v>0</v>
      </c>
      <c r="K203" s="374">
        <f t="shared" si="115"/>
        <v>0</v>
      </c>
      <c r="L203" s="375">
        <f t="shared" si="115"/>
        <v>0</v>
      </c>
      <c r="M203" s="166">
        <f>N203+O203+P203</f>
        <v>21316.52</v>
      </c>
      <c r="N203" s="212">
        <f t="shared" ref="N203:Q203" si="116">SUM(N207:N208)</f>
        <v>21316.52</v>
      </c>
      <c r="O203" s="374">
        <f t="shared" si="116"/>
        <v>0</v>
      </c>
      <c r="P203" s="376">
        <f t="shared" si="116"/>
        <v>0</v>
      </c>
      <c r="Q203" s="245">
        <f t="shared" si="116"/>
        <v>0</v>
      </c>
      <c r="R203" s="56">
        <f>M203/C203*100</f>
        <v>99.861894500140551</v>
      </c>
      <c r="S203" s="464"/>
    </row>
    <row r="204" spans="1:19" ht="17.25" hidden="1" customHeight="1" x14ac:dyDescent="0.25">
      <c r="A204" s="4" t="s">
        <v>26</v>
      </c>
      <c r="B204" s="73" t="s">
        <v>142</v>
      </c>
      <c r="C204" s="164">
        <f t="shared" si="113"/>
        <v>0</v>
      </c>
      <c r="D204" s="165">
        <v>0</v>
      </c>
      <c r="E204" s="165"/>
      <c r="F204" s="165"/>
      <c r="G204" s="219"/>
      <c r="H204" s="220">
        <f t="shared" ref="H204:H208" si="117">I204+J204+K204</f>
        <v>0</v>
      </c>
      <c r="I204" s="165">
        <v>0</v>
      </c>
      <c r="J204" s="75"/>
      <c r="K204" s="75"/>
      <c r="L204" s="217"/>
      <c r="M204" s="143">
        <f t="shared" ref="M204:M208" si="118">N204+O204+P204</f>
        <v>0</v>
      </c>
      <c r="N204" s="165">
        <v>0</v>
      </c>
      <c r="O204" s="75"/>
      <c r="P204" s="168"/>
      <c r="Q204" s="213"/>
      <c r="R204" s="216"/>
      <c r="S204" s="464"/>
    </row>
    <row r="205" spans="1:19" ht="12.75" hidden="1" customHeight="1" x14ac:dyDescent="0.25">
      <c r="A205" s="4" t="s">
        <v>26</v>
      </c>
      <c r="B205" s="73" t="s">
        <v>209</v>
      </c>
      <c r="C205" s="143">
        <f t="shared" si="113"/>
        <v>0</v>
      </c>
      <c r="D205" s="75">
        <v>0</v>
      </c>
      <c r="E205" s="75"/>
      <c r="F205" s="75"/>
      <c r="G205" s="213"/>
      <c r="H205" s="220">
        <f t="shared" si="117"/>
        <v>0</v>
      </c>
      <c r="I205" s="75">
        <v>0</v>
      </c>
      <c r="J205" s="75"/>
      <c r="K205" s="75"/>
      <c r="L205" s="217"/>
      <c r="M205" s="143">
        <f t="shared" si="118"/>
        <v>0</v>
      </c>
      <c r="N205" s="75">
        <v>0</v>
      </c>
      <c r="O205" s="75"/>
      <c r="P205" s="168"/>
      <c r="Q205" s="213"/>
      <c r="R205" s="216"/>
      <c r="S205" s="464"/>
    </row>
    <row r="206" spans="1:19" ht="13.5" hidden="1" customHeight="1" x14ac:dyDescent="0.25">
      <c r="A206" s="3" t="s">
        <v>27</v>
      </c>
      <c r="B206" s="73" t="s">
        <v>210</v>
      </c>
      <c r="C206" s="143">
        <f t="shared" si="113"/>
        <v>0</v>
      </c>
      <c r="D206" s="75">
        <v>0</v>
      </c>
      <c r="E206" s="75"/>
      <c r="F206" s="75"/>
      <c r="G206" s="213"/>
      <c r="H206" s="220">
        <f t="shared" si="117"/>
        <v>0</v>
      </c>
      <c r="I206" s="75">
        <v>0</v>
      </c>
      <c r="J206" s="75"/>
      <c r="K206" s="75"/>
      <c r="L206" s="217"/>
      <c r="M206" s="143">
        <f t="shared" si="118"/>
        <v>0</v>
      </c>
      <c r="N206" s="75">
        <v>0</v>
      </c>
      <c r="O206" s="75"/>
      <c r="P206" s="168"/>
      <c r="Q206" s="213"/>
      <c r="R206" s="216"/>
      <c r="S206" s="464"/>
    </row>
    <row r="207" spans="1:19" ht="24.75" customHeight="1" x14ac:dyDescent="0.25">
      <c r="A207" s="3" t="s">
        <v>34</v>
      </c>
      <c r="B207" s="553" t="s">
        <v>316</v>
      </c>
      <c r="C207" s="143">
        <f t="shared" si="113"/>
        <v>21115</v>
      </c>
      <c r="D207" s="75">
        <v>21115</v>
      </c>
      <c r="E207" s="75">
        <v>0</v>
      </c>
      <c r="F207" s="75">
        <v>0</v>
      </c>
      <c r="G207" s="213">
        <v>0</v>
      </c>
      <c r="H207" s="220">
        <f t="shared" si="117"/>
        <v>21115</v>
      </c>
      <c r="I207" s="75">
        <v>21115</v>
      </c>
      <c r="J207" s="75">
        <v>0</v>
      </c>
      <c r="K207" s="75">
        <v>0</v>
      </c>
      <c r="L207" s="217">
        <v>0</v>
      </c>
      <c r="M207" s="143">
        <f t="shared" si="118"/>
        <v>21085.52</v>
      </c>
      <c r="N207" s="75">
        <v>21085.52</v>
      </c>
      <c r="O207" s="75">
        <v>0</v>
      </c>
      <c r="P207" s="168">
        <v>0</v>
      </c>
      <c r="Q207" s="213">
        <v>0</v>
      </c>
      <c r="R207" s="216"/>
      <c r="S207" s="464"/>
    </row>
    <row r="208" spans="1:19" ht="22.5" customHeight="1" x14ac:dyDescent="0.25">
      <c r="A208" s="3" t="s">
        <v>112</v>
      </c>
      <c r="B208" s="73" t="s">
        <v>317</v>
      </c>
      <c r="C208" s="143">
        <f t="shared" si="113"/>
        <v>231</v>
      </c>
      <c r="D208" s="75">
        <v>231</v>
      </c>
      <c r="E208" s="75">
        <v>0</v>
      </c>
      <c r="F208" s="75">
        <v>0</v>
      </c>
      <c r="G208" s="213">
        <v>0</v>
      </c>
      <c r="H208" s="220">
        <f t="shared" si="117"/>
        <v>231</v>
      </c>
      <c r="I208" s="75">
        <v>231</v>
      </c>
      <c r="J208" s="75">
        <v>0</v>
      </c>
      <c r="K208" s="75">
        <v>0</v>
      </c>
      <c r="L208" s="217">
        <v>0</v>
      </c>
      <c r="M208" s="143">
        <f t="shared" si="118"/>
        <v>231</v>
      </c>
      <c r="N208" s="75">
        <v>231</v>
      </c>
      <c r="O208" s="75">
        <v>0</v>
      </c>
      <c r="P208" s="168">
        <v>0</v>
      </c>
      <c r="Q208" s="213">
        <v>0</v>
      </c>
      <c r="R208" s="216"/>
      <c r="S208" s="464"/>
    </row>
    <row r="209" spans="1:19" ht="24" hidden="1" customHeight="1" x14ac:dyDescent="0.25">
      <c r="A209" s="72" t="s">
        <v>62</v>
      </c>
      <c r="B209" s="201" t="s">
        <v>168</v>
      </c>
      <c r="C209" s="143">
        <f t="shared" si="113"/>
        <v>0</v>
      </c>
      <c r="D209" s="75">
        <v>0</v>
      </c>
      <c r="E209" s="217"/>
      <c r="F209" s="75"/>
      <c r="G209" s="213"/>
      <c r="H209" s="220">
        <f t="shared" ref="H209" si="119">I209+J209+K209</f>
        <v>0</v>
      </c>
      <c r="I209" s="75">
        <v>0</v>
      </c>
      <c r="J209" s="217"/>
      <c r="K209" s="75"/>
      <c r="L209" s="213"/>
      <c r="M209" s="378">
        <f t="shared" ref="M209" si="120">N209+O209+P209</f>
        <v>0</v>
      </c>
      <c r="N209" s="75">
        <v>0</v>
      </c>
      <c r="O209" s="75"/>
      <c r="P209" s="168"/>
      <c r="Q209" s="213"/>
      <c r="R209" s="216"/>
      <c r="S209" s="464"/>
    </row>
    <row r="210" spans="1:19" ht="57.75" customHeight="1" x14ac:dyDescent="0.25">
      <c r="A210" s="72"/>
      <c r="B210" s="90" t="s">
        <v>164</v>
      </c>
      <c r="C210" s="166">
        <f t="shared" si="113"/>
        <v>15201.9</v>
      </c>
      <c r="D210" s="167">
        <f>SUM(D219:D221)</f>
        <v>15201.9</v>
      </c>
      <c r="E210" s="221">
        <f t="shared" ref="E210:G210" si="121">SUM(E219:E221)</f>
        <v>0</v>
      </c>
      <c r="F210" s="221">
        <f t="shared" si="121"/>
        <v>0</v>
      </c>
      <c r="G210" s="379">
        <f t="shared" si="121"/>
        <v>0</v>
      </c>
      <c r="H210" s="380">
        <f>I210+J210+K210</f>
        <v>15201.9</v>
      </c>
      <c r="I210" s="167">
        <f t="shared" ref="I210:L210" si="122">SUM(I219:I221)</f>
        <v>15201.9</v>
      </c>
      <c r="J210" s="222">
        <f t="shared" si="122"/>
        <v>0</v>
      </c>
      <c r="K210" s="221">
        <f t="shared" si="122"/>
        <v>0</v>
      </c>
      <c r="L210" s="379">
        <f t="shared" si="122"/>
        <v>0</v>
      </c>
      <c r="M210" s="381">
        <f>N210+O210+P210</f>
        <v>15195.69</v>
      </c>
      <c r="N210" s="167">
        <f t="shared" ref="N210:Q210" si="123">SUM(N219:N221)</f>
        <v>15195.69</v>
      </c>
      <c r="O210" s="221">
        <f t="shared" si="123"/>
        <v>0</v>
      </c>
      <c r="P210" s="382">
        <f t="shared" si="123"/>
        <v>0</v>
      </c>
      <c r="Q210" s="350">
        <f t="shared" si="123"/>
        <v>0</v>
      </c>
      <c r="R210" s="56">
        <f>M210/C210*100</f>
        <v>99.959149843111732</v>
      </c>
      <c r="S210" s="464"/>
    </row>
    <row r="211" spans="1:19" ht="24.75" hidden="1" x14ac:dyDescent="0.25">
      <c r="A211" s="72" t="s">
        <v>26</v>
      </c>
      <c r="B211" s="78" t="s">
        <v>143</v>
      </c>
      <c r="C211" s="143">
        <f t="shared" si="113"/>
        <v>0</v>
      </c>
      <c r="D211" s="75">
        <v>0</v>
      </c>
      <c r="E211" s="75"/>
      <c r="F211" s="75"/>
      <c r="G211" s="217"/>
      <c r="H211" s="143">
        <f t="shared" ref="H211:H222" si="124">I211+J211+K211</f>
        <v>0</v>
      </c>
      <c r="I211" s="75">
        <v>0</v>
      </c>
      <c r="J211" s="75"/>
      <c r="K211" s="75"/>
      <c r="L211" s="217"/>
      <c r="M211" s="143">
        <f t="shared" ref="M211:M222" si="125">N211+O211+P211</f>
        <v>0</v>
      </c>
      <c r="N211" s="75">
        <v>0</v>
      </c>
      <c r="O211" s="75"/>
      <c r="P211" s="168"/>
      <c r="Q211" s="213"/>
      <c r="R211" s="216"/>
      <c r="S211" s="464"/>
    </row>
    <row r="212" spans="1:19" ht="11.25" hidden="1" customHeight="1" x14ac:dyDescent="0.25">
      <c r="A212" s="72" t="s">
        <v>26</v>
      </c>
      <c r="B212" s="78" t="s">
        <v>211</v>
      </c>
      <c r="C212" s="143">
        <f t="shared" si="113"/>
        <v>0</v>
      </c>
      <c r="D212" s="75">
        <v>0</v>
      </c>
      <c r="E212" s="75"/>
      <c r="F212" s="75"/>
      <c r="G212" s="217"/>
      <c r="H212" s="143">
        <f t="shared" si="124"/>
        <v>0</v>
      </c>
      <c r="I212" s="75">
        <v>0</v>
      </c>
      <c r="J212" s="75"/>
      <c r="K212" s="75"/>
      <c r="L212" s="217"/>
      <c r="M212" s="143">
        <f t="shared" si="125"/>
        <v>0</v>
      </c>
      <c r="N212" s="75">
        <v>0</v>
      </c>
      <c r="O212" s="75"/>
      <c r="P212" s="168"/>
      <c r="Q212" s="213"/>
      <c r="R212" s="216"/>
      <c r="S212" s="464"/>
    </row>
    <row r="213" spans="1:19" ht="18" hidden="1" customHeight="1" x14ac:dyDescent="0.25">
      <c r="A213" s="72" t="s">
        <v>34</v>
      </c>
      <c r="B213" s="78" t="s">
        <v>212</v>
      </c>
      <c r="C213" s="143">
        <f t="shared" si="113"/>
        <v>0</v>
      </c>
      <c r="D213" s="75">
        <v>0</v>
      </c>
      <c r="E213" s="75"/>
      <c r="F213" s="75"/>
      <c r="G213" s="217"/>
      <c r="H213" s="143">
        <f t="shared" si="124"/>
        <v>0</v>
      </c>
      <c r="I213" s="75">
        <v>0</v>
      </c>
      <c r="J213" s="75"/>
      <c r="K213" s="75"/>
      <c r="L213" s="217"/>
      <c r="M213" s="143">
        <f t="shared" si="125"/>
        <v>0</v>
      </c>
      <c r="N213" s="75">
        <v>0</v>
      </c>
      <c r="O213" s="75"/>
      <c r="P213" s="168"/>
      <c r="Q213" s="213"/>
      <c r="R213" s="216"/>
      <c r="S213" s="464"/>
    </row>
    <row r="214" spans="1:19" ht="21" hidden="1" customHeight="1" x14ac:dyDescent="0.25">
      <c r="A214" s="72" t="s">
        <v>34</v>
      </c>
      <c r="B214" s="78" t="s">
        <v>144</v>
      </c>
      <c r="C214" s="143">
        <f t="shared" si="113"/>
        <v>0</v>
      </c>
      <c r="D214" s="75">
        <v>0</v>
      </c>
      <c r="E214" s="75"/>
      <c r="F214" s="75"/>
      <c r="G214" s="217"/>
      <c r="H214" s="143">
        <f t="shared" si="124"/>
        <v>0</v>
      </c>
      <c r="I214" s="75">
        <v>0</v>
      </c>
      <c r="J214" s="75"/>
      <c r="K214" s="75"/>
      <c r="L214" s="217"/>
      <c r="M214" s="143">
        <f t="shared" si="125"/>
        <v>0</v>
      </c>
      <c r="N214" s="75">
        <v>0</v>
      </c>
      <c r="O214" s="75"/>
      <c r="P214" s="168"/>
      <c r="Q214" s="213"/>
      <c r="R214" s="216"/>
      <c r="S214" s="464"/>
    </row>
    <row r="215" spans="1:19" ht="14.25" hidden="1" customHeight="1" x14ac:dyDescent="0.25">
      <c r="A215" s="72" t="s">
        <v>40</v>
      </c>
      <c r="B215" s="81" t="s">
        <v>213</v>
      </c>
      <c r="C215" s="143">
        <f t="shared" si="113"/>
        <v>0</v>
      </c>
      <c r="D215" s="75">
        <v>0</v>
      </c>
      <c r="E215" s="75"/>
      <c r="F215" s="75"/>
      <c r="G215" s="217"/>
      <c r="H215" s="143">
        <f t="shared" si="124"/>
        <v>0</v>
      </c>
      <c r="I215" s="75">
        <v>0</v>
      </c>
      <c r="J215" s="75"/>
      <c r="K215" s="75"/>
      <c r="L215" s="217"/>
      <c r="M215" s="143">
        <f t="shared" si="125"/>
        <v>0</v>
      </c>
      <c r="N215" s="75">
        <v>0</v>
      </c>
      <c r="O215" s="75"/>
      <c r="P215" s="168"/>
      <c r="Q215" s="213"/>
      <c r="R215" s="216"/>
      <c r="S215" s="464"/>
    </row>
    <row r="216" spans="1:19" ht="28.5" hidden="1" customHeight="1" x14ac:dyDescent="0.25">
      <c r="A216" s="72" t="s">
        <v>40</v>
      </c>
      <c r="B216" s="81" t="s">
        <v>145</v>
      </c>
      <c r="C216" s="143">
        <f t="shared" si="113"/>
        <v>0</v>
      </c>
      <c r="D216" s="75">
        <v>0</v>
      </c>
      <c r="E216" s="75"/>
      <c r="F216" s="75"/>
      <c r="G216" s="217"/>
      <c r="H216" s="143">
        <f t="shared" si="124"/>
        <v>0</v>
      </c>
      <c r="I216" s="75">
        <v>0</v>
      </c>
      <c r="J216" s="75"/>
      <c r="K216" s="75"/>
      <c r="L216" s="217"/>
      <c r="M216" s="143">
        <f t="shared" si="125"/>
        <v>0</v>
      </c>
      <c r="N216" s="75">
        <v>0</v>
      </c>
      <c r="O216" s="75"/>
      <c r="P216" s="168"/>
      <c r="Q216" s="213"/>
      <c r="R216" s="216"/>
      <c r="S216" s="464"/>
    </row>
    <row r="217" spans="1:19" ht="23.25" hidden="1" customHeight="1" x14ac:dyDescent="0.25">
      <c r="A217" s="72" t="s">
        <v>50</v>
      </c>
      <c r="B217" s="81" t="s">
        <v>214</v>
      </c>
      <c r="C217" s="143">
        <f t="shared" si="113"/>
        <v>0</v>
      </c>
      <c r="D217" s="75">
        <v>0</v>
      </c>
      <c r="E217" s="75"/>
      <c r="F217" s="75"/>
      <c r="G217" s="217"/>
      <c r="H217" s="143">
        <f t="shared" si="124"/>
        <v>0</v>
      </c>
      <c r="I217" s="75">
        <v>0</v>
      </c>
      <c r="J217" s="75"/>
      <c r="K217" s="75"/>
      <c r="L217" s="217"/>
      <c r="M217" s="143">
        <f t="shared" si="125"/>
        <v>0</v>
      </c>
      <c r="N217" s="75">
        <v>0</v>
      </c>
      <c r="O217" s="75"/>
      <c r="P217" s="168"/>
      <c r="Q217" s="213"/>
      <c r="R217" s="216"/>
      <c r="S217" s="464"/>
    </row>
    <row r="218" spans="1:19" ht="15.75" hidden="1" customHeight="1" x14ac:dyDescent="0.25">
      <c r="A218" s="72" t="s">
        <v>50</v>
      </c>
      <c r="B218" s="81" t="s">
        <v>146</v>
      </c>
      <c r="C218" s="143">
        <f t="shared" si="113"/>
        <v>0</v>
      </c>
      <c r="D218" s="75">
        <v>0</v>
      </c>
      <c r="E218" s="75"/>
      <c r="F218" s="75"/>
      <c r="G218" s="217"/>
      <c r="H218" s="143">
        <f t="shared" si="124"/>
        <v>0</v>
      </c>
      <c r="I218" s="75">
        <v>0</v>
      </c>
      <c r="J218" s="75"/>
      <c r="K218" s="75"/>
      <c r="L218" s="217"/>
      <c r="M218" s="143">
        <f t="shared" si="125"/>
        <v>0</v>
      </c>
      <c r="N218" s="75">
        <v>0</v>
      </c>
      <c r="O218" s="75"/>
      <c r="P218" s="168"/>
      <c r="Q218" s="213"/>
      <c r="R218" s="216"/>
      <c r="S218" s="464"/>
    </row>
    <row r="219" spans="1:19" ht="26.25" customHeight="1" x14ac:dyDescent="0.25">
      <c r="A219" s="72" t="s">
        <v>40</v>
      </c>
      <c r="B219" s="554" t="s">
        <v>316</v>
      </c>
      <c r="C219" s="626">
        <f t="shared" si="113"/>
        <v>14892.3</v>
      </c>
      <c r="D219" s="214">
        <v>14892.3</v>
      </c>
      <c r="E219" s="214">
        <v>0</v>
      </c>
      <c r="F219" s="214">
        <v>0</v>
      </c>
      <c r="G219" s="218">
        <v>0</v>
      </c>
      <c r="H219" s="627">
        <f t="shared" si="124"/>
        <v>14892.3</v>
      </c>
      <c r="I219" s="214">
        <v>14892.3</v>
      </c>
      <c r="J219" s="214">
        <v>0</v>
      </c>
      <c r="K219" s="214">
        <v>0</v>
      </c>
      <c r="L219" s="218">
        <v>0</v>
      </c>
      <c r="M219" s="628">
        <f t="shared" si="125"/>
        <v>14886.09</v>
      </c>
      <c r="N219" s="214">
        <v>14886.09</v>
      </c>
      <c r="O219" s="214">
        <v>0</v>
      </c>
      <c r="P219" s="366">
        <v>0</v>
      </c>
      <c r="Q219" s="215">
        <v>0</v>
      </c>
      <c r="R219" s="216"/>
      <c r="S219" s="464"/>
    </row>
    <row r="220" spans="1:19" ht="34.5" customHeight="1" x14ac:dyDescent="0.25">
      <c r="A220" s="72" t="s">
        <v>35</v>
      </c>
      <c r="B220" s="555" t="s">
        <v>318</v>
      </c>
      <c r="C220" s="626">
        <f t="shared" si="113"/>
        <v>45</v>
      </c>
      <c r="D220" s="214">
        <v>45</v>
      </c>
      <c r="E220" s="629">
        <v>0</v>
      </c>
      <c r="F220" s="629">
        <v>0</v>
      </c>
      <c r="G220" s="630">
        <v>0</v>
      </c>
      <c r="H220" s="627">
        <f t="shared" si="124"/>
        <v>45</v>
      </c>
      <c r="I220" s="214">
        <v>45</v>
      </c>
      <c r="J220" s="629">
        <v>0</v>
      </c>
      <c r="K220" s="629">
        <v>0</v>
      </c>
      <c r="L220" s="630">
        <v>0</v>
      </c>
      <c r="M220" s="628">
        <f t="shared" si="125"/>
        <v>45</v>
      </c>
      <c r="N220" s="214">
        <v>45</v>
      </c>
      <c r="O220" s="629">
        <v>0</v>
      </c>
      <c r="P220" s="631">
        <v>0</v>
      </c>
      <c r="Q220" s="632">
        <v>0</v>
      </c>
      <c r="R220" s="206"/>
      <c r="S220" s="464"/>
    </row>
    <row r="221" spans="1:19" ht="39" customHeight="1" thickBot="1" x14ac:dyDescent="0.3">
      <c r="A221" s="72" t="s">
        <v>41</v>
      </c>
      <c r="B221" s="4" t="s">
        <v>319</v>
      </c>
      <c r="C221" s="626">
        <f t="shared" si="113"/>
        <v>264.60000000000002</v>
      </c>
      <c r="D221" s="214">
        <v>264.60000000000002</v>
      </c>
      <c r="E221" s="629">
        <v>0</v>
      </c>
      <c r="F221" s="629">
        <v>0</v>
      </c>
      <c r="G221" s="630">
        <v>0</v>
      </c>
      <c r="H221" s="627">
        <f t="shared" si="124"/>
        <v>264.60000000000002</v>
      </c>
      <c r="I221" s="214">
        <v>264.60000000000002</v>
      </c>
      <c r="J221" s="629">
        <v>0</v>
      </c>
      <c r="K221" s="629">
        <v>0</v>
      </c>
      <c r="L221" s="630">
        <v>0</v>
      </c>
      <c r="M221" s="628">
        <f t="shared" si="125"/>
        <v>264.60000000000002</v>
      </c>
      <c r="N221" s="214">
        <v>264.60000000000002</v>
      </c>
      <c r="O221" s="629">
        <v>0</v>
      </c>
      <c r="P221" s="631">
        <v>0</v>
      </c>
      <c r="Q221" s="632">
        <v>0</v>
      </c>
      <c r="R221" s="206"/>
      <c r="S221" s="464"/>
    </row>
    <row r="222" spans="1:19" ht="26.25" hidden="1" customHeight="1" thickBot="1" x14ac:dyDescent="0.3">
      <c r="A222" s="138" t="s">
        <v>68</v>
      </c>
      <c r="B222" s="383" t="s">
        <v>169</v>
      </c>
      <c r="C222" s="377">
        <f t="shared" si="113"/>
        <v>0</v>
      </c>
      <c r="D222" s="145"/>
      <c r="E222" s="209"/>
      <c r="F222" s="209"/>
      <c r="G222" s="210"/>
      <c r="H222" s="377">
        <f t="shared" si="124"/>
        <v>0</v>
      </c>
      <c r="I222" s="145"/>
      <c r="J222" s="209"/>
      <c r="K222" s="209"/>
      <c r="L222" s="384"/>
      <c r="M222" s="144">
        <f t="shared" si="125"/>
        <v>0</v>
      </c>
      <c r="N222" s="145"/>
      <c r="O222" s="209"/>
      <c r="P222" s="210"/>
      <c r="Q222" s="384"/>
      <c r="R222" s="208"/>
      <c r="S222" s="464"/>
    </row>
    <row r="223" spans="1:19" ht="25.9" customHeight="1" thickBot="1" x14ac:dyDescent="0.3">
      <c r="A223" s="139"/>
      <c r="B223" s="179" t="s">
        <v>99</v>
      </c>
      <c r="C223" s="241">
        <f>C187+C203+C210</f>
        <v>62346</v>
      </c>
      <c r="D223" s="242">
        <f>D187+D203+D210</f>
        <v>62346</v>
      </c>
      <c r="E223" s="344">
        <f>E187+E203+E210</f>
        <v>0</v>
      </c>
      <c r="F223" s="344">
        <f>F187+F203+F210</f>
        <v>0</v>
      </c>
      <c r="G223" s="385"/>
      <c r="H223" s="241">
        <f>H187+H203+H210</f>
        <v>62346</v>
      </c>
      <c r="I223" s="242">
        <f>I187+I203+I210</f>
        <v>62346</v>
      </c>
      <c r="J223" s="344">
        <f>J187+J203+J210</f>
        <v>0</v>
      </c>
      <c r="K223" s="344">
        <f>K187+K203+K210</f>
        <v>0</v>
      </c>
      <c r="L223" s="385"/>
      <c r="M223" s="241">
        <f>M187+M203+M210</f>
        <v>62297.01</v>
      </c>
      <c r="N223" s="242">
        <f>N187+N203+N210</f>
        <v>62297.01</v>
      </c>
      <c r="O223" s="344">
        <f>O187+O203+O210</f>
        <v>0</v>
      </c>
      <c r="P223" s="344">
        <f>P187+P203+P210</f>
        <v>0</v>
      </c>
      <c r="Q223" s="386"/>
      <c r="R223" s="387">
        <f>M223/C223*100</f>
        <v>99.921422384756042</v>
      </c>
      <c r="S223" s="464"/>
    </row>
    <row r="224" spans="1:19" ht="24" customHeight="1" x14ac:dyDescent="0.25">
      <c r="A224" s="663" t="s">
        <v>261</v>
      </c>
      <c r="B224" s="664"/>
      <c r="C224" s="664"/>
      <c r="D224" s="664"/>
      <c r="E224" s="664"/>
      <c r="F224" s="664"/>
      <c r="G224" s="664"/>
      <c r="H224" s="664"/>
      <c r="I224" s="664"/>
      <c r="J224" s="664"/>
      <c r="K224" s="664"/>
      <c r="L224" s="664"/>
      <c r="M224" s="664"/>
      <c r="N224" s="664"/>
      <c r="O224" s="664"/>
      <c r="P224" s="664"/>
      <c r="Q224" s="664"/>
      <c r="R224" s="665"/>
      <c r="S224" s="464"/>
    </row>
    <row r="225" spans="1:19" ht="25.5" customHeight="1" x14ac:dyDescent="0.25">
      <c r="A225" s="133" t="s">
        <v>35</v>
      </c>
      <c r="B225" s="590" t="s">
        <v>262</v>
      </c>
      <c r="C225" s="485">
        <f>SUM(D225:G225)</f>
        <v>452</v>
      </c>
      <c r="D225" s="249">
        <v>452</v>
      </c>
      <c r="E225" s="130">
        <v>0</v>
      </c>
      <c r="F225" s="130">
        <v>0</v>
      </c>
      <c r="G225" s="130">
        <v>0</v>
      </c>
      <c r="H225" s="485">
        <f>SUM(I225:L225)</f>
        <v>452</v>
      </c>
      <c r="I225" s="249">
        <v>452</v>
      </c>
      <c r="J225" s="130">
        <v>0</v>
      </c>
      <c r="K225" s="130">
        <v>0</v>
      </c>
      <c r="L225" s="130">
        <v>0</v>
      </c>
      <c r="M225" s="434">
        <f>SUM(N225:Q225)</f>
        <v>451.2</v>
      </c>
      <c r="N225" s="130">
        <v>451.2</v>
      </c>
      <c r="O225" s="38">
        <v>0</v>
      </c>
      <c r="P225" s="38">
        <v>0</v>
      </c>
      <c r="Q225" s="38">
        <v>0</v>
      </c>
      <c r="R225" s="486"/>
      <c r="S225" s="464"/>
    </row>
    <row r="226" spans="1:19" ht="54" customHeight="1" x14ac:dyDescent="0.25">
      <c r="A226" s="133" t="s">
        <v>42</v>
      </c>
      <c r="B226" s="590" t="s">
        <v>263</v>
      </c>
      <c r="C226" s="485">
        <f t="shared" ref="C226:C227" si="126">SUM(D226:G226)</f>
        <v>40.69</v>
      </c>
      <c r="D226" s="249">
        <v>40.69</v>
      </c>
      <c r="E226" s="130">
        <v>0</v>
      </c>
      <c r="F226" s="130">
        <v>0</v>
      </c>
      <c r="G226" s="130">
        <v>0</v>
      </c>
      <c r="H226" s="485">
        <f t="shared" ref="H226:H227" si="127">SUM(I226:L226)</f>
        <v>40.69</v>
      </c>
      <c r="I226" s="249">
        <v>40.69</v>
      </c>
      <c r="J226" s="130">
        <v>0</v>
      </c>
      <c r="K226" s="130">
        <v>0</v>
      </c>
      <c r="L226" s="130">
        <v>0</v>
      </c>
      <c r="M226" s="485">
        <f t="shared" ref="M226:M227" si="128">SUM(N226:Q226)</f>
        <v>40.69</v>
      </c>
      <c r="N226" s="599">
        <v>40.69</v>
      </c>
      <c r="O226" s="38">
        <v>0</v>
      </c>
      <c r="P226" s="38">
        <v>0</v>
      </c>
      <c r="Q226" s="38">
        <v>0</v>
      </c>
      <c r="R226" s="486"/>
      <c r="S226" s="464"/>
    </row>
    <row r="227" spans="1:19" ht="54" customHeight="1" thickBot="1" x14ac:dyDescent="0.3">
      <c r="A227" s="133" t="s">
        <v>132</v>
      </c>
      <c r="B227" s="585" t="s">
        <v>264</v>
      </c>
      <c r="C227" s="485">
        <f t="shared" si="126"/>
        <v>56.6</v>
      </c>
      <c r="D227" s="249">
        <v>56.6</v>
      </c>
      <c r="E227" s="130">
        <v>0</v>
      </c>
      <c r="F227" s="130">
        <v>0</v>
      </c>
      <c r="G227" s="130">
        <v>0</v>
      </c>
      <c r="H227" s="485">
        <f t="shared" si="127"/>
        <v>56.6</v>
      </c>
      <c r="I227" s="251">
        <v>56.6</v>
      </c>
      <c r="J227" s="252">
        <v>0</v>
      </c>
      <c r="K227" s="435">
        <v>0</v>
      </c>
      <c r="L227" s="586">
        <v>0</v>
      </c>
      <c r="M227" s="485">
        <f t="shared" si="128"/>
        <v>56.6</v>
      </c>
      <c r="N227" s="38">
        <v>56.6</v>
      </c>
      <c r="O227" s="425">
        <v>0</v>
      </c>
      <c r="P227" s="587">
        <v>0</v>
      </c>
      <c r="Q227" s="588">
        <v>0</v>
      </c>
      <c r="R227" s="589"/>
      <c r="S227" s="464"/>
    </row>
    <row r="228" spans="1:19" ht="27" customHeight="1" thickBot="1" x14ac:dyDescent="0.3">
      <c r="A228" s="134"/>
      <c r="B228" s="204" t="s">
        <v>99</v>
      </c>
      <c r="C228" s="480">
        <f>SUM(C225:C227)</f>
        <v>549.29</v>
      </c>
      <c r="D228" s="480">
        <f t="shared" ref="D228:Q228" si="129">SUM(D225:D227)</f>
        <v>549.29</v>
      </c>
      <c r="E228" s="480">
        <f t="shared" si="129"/>
        <v>0</v>
      </c>
      <c r="F228" s="480">
        <f t="shared" si="129"/>
        <v>0</v>
      </c>
      <c r="G228" s="481">
        <f t="shared" si="129"/>
        <v>0</v>
      </c>
      <c r="H228" s="480">
        <f t="shared" si="129"/>
        <v>549.29</v>
      </c>
      <c r="I228" s="480">
        <f t="shared" si="129"/>
        <v>549.29</v>
      </c>
      <c r="J228" s="482">
        <f t="shared" si="129"/>
        <v>0</v>
      </c>
      <c r="K228" s="483">
        <f t="shared" si="129"/>
        <v>0</v>
      </c>
      <c r="L228" s="484">
        <f t="shared" si="129"/>
        <v>0</v>
      </c>
      <c r="M228" s="600">
        <f t="shared" si="129"/>
        <v>548.49</v>
      </c>
      <c r="N228" s="600">
        <f t="shared" si="129"/>
        <v>548.49</v>
      </c>
      <c r="O228" s="482">
        <f t="shared" si="129"/>
        <v>0</v>
      </c>
      <c r="P228" s="484">
        <f t="shared" si="129"/>
        <v>0</v>
      </c>
      <c r="Q228" s="426">
        <f t="shared" si="129"/>
        <v>0</v>
      </c>
      <c r="R228" s="360">
        <f>M228/C228*100</f>
        <v>99.854357443244922</v>
      </c>
      <c r="S228" s="464"/>
    </row>
    <row r="229" spans="1:19" ht="25.5" customHeight="1" x14ac:dyDescent="0.25">
      <c r="A229" s="663" t="s">
        <v>302</v>
      </c>
      <c r="B229" s="664"/>
      <c r="C229" s="664"/>
      <c r="D229" s="664"/>
      <c r="E229" s="664"/>
      <c r="F229" s="664"/>
      <c r="G229" s="664"/>
      <c r="H229" s="664"/>
      <c r="I229" s="664"/>
      <c r="J229" s="664"/>
      <c r="K229" s="664"/>
      <c r="L229" s="664"/>
      <c r="M229" s="664"/>
      <c r="N229" s="664"/>
      <c r="O229" s="664"/>
      <c r="P229" s="664"/>
      <c r="Q229" s="664"/>
      <c r="R229" s="665"/>
      <c r="S229" s="464"/>
    </row>
    <row r="230" spans="1:19" ht="60" x14ac:dyDescent="0.25">
      <c r="A230" s="248"/>
      <c r="B230" s="406" t="s">
        <v>215</v>
      </c>
      <c r="C230" s="407">
        <f t="shared" ref="C230:C236" si="130">D230+E230</f>
        <v>1866.6999999999998</v>
      </c>
      <c r="D230" s="408">
        <f>D231+D232+D233</f>
        <v>1866.6999999999998</v>
      </c>
      <c r="E230" s="20">
        <f>E231+E232+E233</f>
        <v>0</v>
      </c>
      <c r="F230" s="20">
        <v>0</v>
      </c>
      <c r="G230" s="346">
        <v>0</v>
      </c>
      <c r="H230" s="407">
        <f t="shared" ref="H230:H236" si="131">I230+J230</f>
        <v>1866.6999999999998</v>
      </c>
      <c r="I230" s="408">
        <f>I231+I232+I233</f>
        <v>1866.6999999999998</v>
      </c>
      <c r="J230" s="20">
        <f>J231+J232+J233</f>
        <v>0</v>
      </c>
      <c r="K230" s="20">
        <v>0</v>
      </c>
      <c r="L230" s="346">
        <v>0</v>
      </c>
      <c r="M230" s="407">
        <f t="shared" ref="M230:M236" si="132">N230+O230</f>
        <v>1865.6999999999998</v>
      </c>
      <c r="N230" s="408">
        <f>N231+N232+N233</f>
        <v>1865.6999999999998</v>
      </c>
      <c r="O230" s="20">
        <f>O231+O232+O233</f>
        <v>0</v>
      </c>
      <c r="P230" s="20">
        <v>0</v>
      </c>
      <c r="Q230" s="346">
        <v>0</v>
      </c>
      <c r="R230" s="54">
        <f>N230/D230*100</f>
        <v>99.946429528044149</v>
      </c>
      <c r="S230" s="464"/>
    </row>
    <row r="231" spans="1:19" x14ac:dyDescent="0.25">
      <c r="A231" s="409">
        <v>1</v>
      </c>
      <c r="B231" s="182" t="s">
        <v>216</v>
      </c>
      <c r="C231" s="181">
        <f t="shared" si="130"/>
        <v>960.3</v>
      </c>
      <c r="D231" s="410">
        <v>960.3</v>
      </c>
      <c r="E231" s="132">
        <v>0</v>
      </c>
      <c r="F231" s="411">
        <v>0</v>
      </c>
      <c r="G231" s="412">
        <v>0</v>
      </c>
      <c r="H231" s="181">
        <f t="shared" si="131"/>
        <v>960.3</v>
      </c>
      <c r="I231" s="410">
        <v>960.3</v>
      </c>
      <c r="J231" s="132">
        <v>0</v>
      </c>
      <c r="K231" s="411">
        <v>0</v>
      </c>
      <c r="L231" s="412">
        <v>0</v>
      </c>
      <c r="M231" s="180">
        <f t="shared" si="132"/>
        <v>959.4</v>
      </c>
      <c r="N231" s="410">
        <v>959.4</v>
      </c>
      <c r="O231" s="132">
        <v>0</v>
      </c>
      <c r="P231" s="411">
        <v>0</v>
      </c>
      <c r="Q231" s="412">
        <v>0</v>
      </c>
      <c r="R231" s="129"/>
      <c r="S231" s="464"/>
    </row>
    <row r="232" spans="1:19" ht="24" x14ac:dyDescent="0.25">
      <c r="A232" s="128">
        <v>2</v>
      </c>
      <c r="B232" s="183" t="s">
        <v>217</v>
      </c>
      <c r="C232" s="181">
        <f t="shared" si="130"/>
        <v>896.4</v>
      </c>
      <c r="D232" s="410">
        <v>896.4</v>
      </c>
      <c r="E232" s="132">
        <v>0</v>
      </c>
      <c r="F232" s="130">
        <v>0</v>
      </c>
      <c r="G232" s="349">
        <v>0</v>
      </c>
      <c r="H232" s="181">
        <f t="shared" si="131"/>
        <v>896.4</v>
      </c>
      <c r="I232" s="410">
        <v>896.4</v>
      </c>
      <c r="J232" s="132">
        <v>0</v>
      </c>
      <c r="K232" s="130">
        <v>0</v>
      </c>
      <c r="L232" s="349">
        <v>0</v>
      </c>
      <c r="M232" s="180">
        <f t="shared" si="132"/>
        <v>896.3</v>
      </c>
      <c r="N232" s="410">
        <v>896.3</v>
      </c>
      <c r="O232" s="132">
        <v>0</v>
      </c>
      <c r="P232" s="130">
        <v>0</v>
      </c>
      <c r="Q232" s="349">
        <v>0</v>
      </c>
      <c r="R232" s="129"/>
      <c r="S232" s="464"/>
    </row>
    <row r="233" spans="1:19" ht="24" x14ac:dyDescent="0.25">
      <c r="A233" s="128">
        <v>3</v>
      </c>
      <c r="B233" s="184" t="s">
        <v>218</v>
      </c>
      <c r="C233" s="181">
        <f t="shared" si="130"/>
        <v>10</v>
      </c>
      <c r="D233" s="410">
        <v>10</v>
      </c>
      <c r="E233" s="132">
        <v>0</v>
      </c>
      <c r="F233" s="130">
        <v>0</v>
      </c>
      <c r="G233" s="349">
        <v>0</v>
      </c>
      <c r="H233" s="181">
        <f t="shared" si="131"/>
        <v>10</v>
      </c>
      <c r="I233" s="410">
        <v>10</v>
      </c>
      <c r="J233" s="132">
        <v>0</v>
      </c>
      <c r="K233" s="130">
        <v>0</v>
      </c>
      <c r="L233" s="349">
        <v>0</v>
      </c>
      <c r="M233" s="180">
        <f t="shared" si="132"/>
        <v>10</v>
      </c>
      <c r="N233" s="410">
        <v>10</v>
      </c>
      <c r="O233" s="132">
        <v>0</v>
      </c>
      <c r="P233" s="130">
        <v>0</v>
      </c>
      <c r="Q233" s="349">
        <v>0</v>
      </c>
      <c r="R233" s="129"/>
      <c r="S233" s="464"/>
    </row>
    <row r="234" spans="1:19" ht="48" x14ac:dyDescent="0.25">
      <c r="A234" s="413"/>
      <c r="B234" s="414" t="s">
        <v>219</v>
      </c>
      <c r="C234" s="415">
        <f t="shared" si="130"/>
        <v>635.30000000000007</v>
      </c>
      <c r="D234" s="408">
        <f>D235+D236+D238+D239+D237</f>
        <v>635.30000000000007</v>
      </c>
      <c r="E234" s="416">
        <f>E235+E236+E238+E239</f>
        <v>0</v>
      </c>
      <c r="F234" s="195"/>
      <c r="G234" s="351"/>
      <c r="H234" s="415">
        <f t="shared" si="131"/>
        <v>635.30000000000007</v>
      </c>
      <c r="I234" s="408">
        <f>I235+I236+I238+I239+I237</f>
        <v>635.30000000000007</v>
      </c>
      <c r="J234" s="416">
        <f>J235+J236+J238+J239</f>
        <v>0</v>
      </c>
      <c r="K234" s="195"/>
      <c r="L234" s="351"/>
      <c r="M234" s="415">
        <f t="shared" si="132"/>
        <v>635.20000000000005</v>
      </c>
      <c r="N234" s="408">
        <f>N235+N236+N238+N239+N237</f>
        <v>635.20000000000005</v>
      </c>
      <c r="O234" s="416">
        <f>O235+O236+O238+O239</f>
        <v>0</v>
      </c>
      <c r="P234" s="195"/>
      <c r="Q234" s="351"/>
      <c r="R234" s="417">
        <f>N234/D234*100</f>
        <v>99.984259405005503</v>
      </c>
      <c r="S234" s="464"/>
    </row>
    <row r="235" spans="1:19" x14ac:dyDescent="0.25">
      <c r="A235" s="409">
        <v>1</v>
      </c>
      <c r="B235" s="183" t="s">
        <v>187</v>
      </c>
      <c r="C235" s="181">
        <f t="shared" si="130"/>
        <v>3.6</v>
      </c>
      <c r="D235" s="410">
        <v>3.6</v>
      </c>
      <c r="E235" s="419">
        <v>0</v>
      </c>
      <c r="F235" s="130">
        <v>0</v>
      </c>
      <c r="G235" s="349">
        <v>0</v>
      </c>
      <c r="H235" s="181">
        <f t="shared" si="131"/>
        <v>3.6</v>
      </c>
      <c r="I235" s="410">
        <v>3.6</v>
      </c>
      <c r="J235" s="419">
        <v>0</v>
      </c>
      <c r="K235" s="130">
        <v>0</v>
      </c>
      <c r="L235" s="349">
        <v>0</v>
      </c>
      <c r="M235" s="180">
        <f t="shared" si="132"/>
        <v>3.6</v>
      </c>
      <c r="N235" s="418">
        <v>3.6</v>
      </c>
      <c r="O235" s="419">
        <v>0</v>
      </c>
      <c r="P235" s="130">
        <v>0</v>
      </c>
      <c r="Q235" s="349">
        <v>0</v>
      </c>
      <c r="R235" s="129"/>
      <c r="S235" s="464"/>
    </row>
    <row r="236" spans="1:19" ht="24" x14ac:dyDescent="0.25">
      <c r="A236" s="128" t="s">
        <v>34</v>
      </c>
      <c r="B236" s="184" t="s">
        <v>222</v>
      </c>
      <c r="C236" s="181">
        <f t="shared" si="130"/>
        <v>620.70000000000005</v>
      </c>
      <c r="D236" s="434">
        <v>620.70000000000005</v>
      </c>
      <c r="E236" s="420">
        <v>0</v>
      </c>
      <c r="F236" s="130">
        <v>0</v>
      </c>
      <c r="G236" s="349">
        <v>0</v>
      </c>
      <c r="H236" s="181">
        <f t="shared" si="131"/>
        <v>620.70000000000005</v>
      </c>
      <c r="I236" s="434">
        <v>620.70000000000005</v>
      </c>
      <c r="J236" s="420">
        <v>0</v>
      </c>
      <c r="K236" s="130">
        <v>0</v>
      </c>
      <c r="L236" s="349">
        <v>0</v>
      </c>
      <c r="M236" s="180">
        <f t="shared" si="132"/>
        <v>620.6</v>
      </c>
      <c r="N236" s="434">
        <v>620.6</v>
      </c>
      <c r="O236" s="420">
        <v>0</v>
      </c>
      <c r="P236" s="130">
        <v>0</v>
      </c>
      <c r="Q236" s="349">
        <v>0</v>
      </c>
      <c r="R236" s="129"/>
      <c r="S236" s="464"/>
    </row>
    <row r="237" spans="1:19" ht="48" x14ac:dyDescent="0.25">
      <c r="A237" s="596" t="s">
        <v>112</v>
      </c>
      <c r="B237" s="184" t="s">
        <v>223</v>
      </c>
      <c r="C237" s="181">
        <f>D237+E237</f>
        <v>0</v>
      </c>
      <c r="D237" s="434">
        <v>0</v>
      </c>
      <c r="E237" s="420">
        <v>0</v>
      </c>
      <c r="F237" s="130">
        <v>0</v>
      </c>
      <c r="G237" s="349">
        <v>0</v>
      </c>
      <c r="H237" s="181">
        <f>I237+J237</f>
        <v>0</v>
      </c>
      <c r="I237" s="434">
        <v>0</v>
      </c>
      <c r="J237" s="420">
        <v>0</v>
      </c>
      <c r="K237" s="130">
        <v>0</v>
      </c>
      <c r="L237" s="349">
        <v>0</v>
      </c>
      <c r="M237" s="180">
        <f>N237+O237</f>
        <v>0</v>
      </c>
      <c r="N237" s="434">
        <v>0</v>
      </c>
      <c r="O237" s="420">
        <v>0</v>
      </c>
      <c r="P237" s="130">
        <v>0</v>
      </c>
      <c r="Q237" s="349">
        <v>0</v>
      </c>
      <c r="R237" s="129"/>
      <c r="S237" s="464"/>
    </row>
    <row r="238" spans="1:19" ht="24" x14ac:dyDescent="0.25">
      <c r="A238" s="128">
        <v>3</v>
      </c>
      <c r="B238" s="184" t="s">
        <v>220</v>
      </c>
      <c r="C238" s="181">
        <f t="shared" ref="C238:C240" si="133">D238+E238</f>
        <v>0</v>
      </c>
      <c r="D238" s="410">
        <v>0</v>
      </c>
      <c r="E238" s="132">
        <v>0</v>
      </c>
      <c r="F238" s="130">
        <v>0</v>
      </c>
      <c r="G238" s="349">
        <v>0</v>
      </c>
      <c r="H238" s="181">
        <f t="shared" ref="H238:H240" si="134">I238+J238</f>
        <v>0</v>
      </c>
      <c r="I238" s="410">
        <v>0</v>
      </c>
      <c r="J238" s="132">
        <v>0</v>
      </c>
      <c r="K238" s="130">
        <v>0</v>
      </c>
      <c r="L238" s="349">
        <v>0</v>
      </c>
      <c r="M238" s="180">
        <f t="shared" ref="M238:M240" si="135">N238+O238</f>
        <v>0</v>
      </c>
      <c r="N238" s="410">
        <v>0</v>
      </c>
      <c r="O238" s="132">
        <v>0</v>
      </c>
      <c r="P238" s="130">
        <v>0</v>
      </c>
      <c r="Q238" s="349">
        <v>0</v>
      </c>
      <c r="R238" s="129"/>
      <c r="S238" s="464"/>
    </row>
    <row r="239" spans="1:19" ht="24.75" thickBot="1" x14ac:dyDescent="0.3">
      <c r="A239" s="128" t="s">
        <v>294</v>
      </c>
      <c r="B239" s="184" t="s">
        <v>217</v>
      </c>
      <c r="C239" s="181">
        <f t="shared" si="133"/>
        <v>11</v>
      </c>
      <c r="D239" s="410">
        <v>11</v>
      </c>
      <c r="E239" s="419">
        <v>0</v>
      </c>
      <c r="F239" s="130">
        <v>0</v>
      </c>
      <c r="G239" s="349">
        <v>0</v>
      </c>
      <c r="H239" s="181">
        <f t="shared" si="134"/>
        <v>11</v>
      </c>
      <c r="I239" s="410">
        <v>11</v>
      </c>
      <c r="J239" s="419">
        <v>0</v>
      </c>
      <c r="K239" s="130">
        <v>0</v>
      </c>
      <c r="L239" s="349">
        <v>0</v>
      </c>
      <c r="M239" s="180">
        <f t="shared" si="135"/>
        <v>11</v>
      </c>
      <c r="N239" s="418">
        <v>11</v>
      </c>
      <c r="O239" s="419">
        <v>0</v>
      </c>
      <c r="P239" s="130">
        <v>0</v>
      </c>
      <c r="Q239" s="349">
        <v>0</v>
      </c>
      <c r="R239" s="129"/>
      <c r="S239" s="464"/>
    </row>
    <row r="240" spans="1:19" ht="16.5" thickBot="1" x14ac:dyDescent="0.3">
      <c r="A240" s="150"/>
      <c r="B240" s="179" t="s">
        <v>127</v>
      </c>
      <c r="C240" s="421">
        <f t="shared" si="133"/>
        <v>2502</v>
      </c>
      <c r="D240" s="422">
        <f>D230+D234</f>
        <v>2502</v>
      </c>
      <c r="E240" s="242">
        <f>E230+E234</f>
        <v>0</v>
      </c>
      <c r="F240" s="423">
        <f>F225+F228+F233</f>
        <v>0</v>
      </c>
      <c r="G240" s="243">
        <v>0</v>
      </c>
      <c r="H240" s="421">
        <f t="shared" si="134"/>
        <v>2502</v>
      </c>
      <c r="I240" s="422">
        <f>I230+I234</f>
        <v>2502</v>
      </c>
      <c r="J240" s="242">
        <f>J230+J234</f>
        <v>0</v>
      </c>
      <c r="K240" s="423">
        <f>K225+K228+K233</f>
        <v>0</v>
      </c>
      <c r="L240" s="243">
        <v>0</v>
      </c>
      <c r="M240" s="421">
        <f t="shared" si="135"/>
        <v>2500.8999999999996</v>
      </c>
      <c r="N240" s="422">
        <f>N230+N234</f>
        <v>2500.8999999999996</v>
      </c>
      <c r="O240" s="242">
        <f>O230+O234</f>
        <v>0</v>
      </c>
      <c r="P240" s="423">
        <f>P225+P228+P233</f>
        <v>0</v>
      </c>
      <c r="Q240" s="243">
        <v>0</v>
      </c>
      <c r="R240" s="360">
        <f>N240/D240*100</f>
        <v>99.956035171862496</v>
      </c>
      <c r="S240" s="464"/>
    </row>
    <row r="241" spans="1:20" ht="24" customHeight="1" x14ac:dyDescent="0.25">
      <c r="A241" s="667" t="s">
        <v>265</v>
      </c>
      <c r="B241" s="667"/>
      <c r="C241" s="667"/>
      <c r="D241" s="667"/>
      <c r="E241" s="667"/>
      <c r="F241" s="667"/>
      <c r="G241" s="667"/>
      <c r="H241" s="667"/>
      <c r="I241" s="667"/>
      <c r="J241" s="667"/>
      <c r="K241" s="667"/>
      <c r="L241" s="667"/>
      <c r="M241" s="667"/>
      <c r="N241" s="667"/>
      <c r="O241" s="667"/>
      <c r="P241" s="667"/>
      <c r="Q241" s="667"/>
      <c r="R241" s="667"/>
      <c r="S241" s="464"/>
    </row>
    <row r="242" spans="1:20" ht="23.25" customHeight="1" x14ac:dyDescent="0.25">
      <c r="A242" s="205"/>
      <c r="B242" s="53" t="s">
        <v>165</v>
      </c>
      <c r="C242" s="390">
        <v>48</v>
      </c>
      <c r="D242" s="391">
        <v>48</v>
      </c>
      <c r="E242" s="391">
        <v>0</v>
      </c>
      <c r="F242" s="392">
        <v>0</v>
      </c>
      <c r="G242" s="393">
        <v>0</v>
      </c>
      <c r="H242" s="392">
        <v>48</v>
      </c>
      <c r="I242" s="391">
        <v>48</v>
      </c>
      <c r="J242" s="391">
        <v>0</v>
      </c>
      <c r="K242" s="391">
        <v>0</v>
      </c>
      <c r="L242" s="393">
        <v>0</v>
      </c>
      <c r="M242" s="392">
        <v>48</v>
      </c>
      <c r="N242" s="391">
        <v>48</v>
      </c>
      <c r="O242" s="391">
        <v>0</v>
      </c>
      <c r="P242" s="391">
        <v>0</v>
      </c>
      <c r="Q242" s="394">
        <v>0</v>
      </c>
      <c r="R242" s="392"/>
      <c r="S242" s="464"/>
    </row>
    <row r="243" spans="1:20" ht="24" customHeight="1" thickBot="1" x14ac:dyDescent="0.3">
      <c r="A243" s="207"/>
      <c r="B243" s="236" t="s">
        <v>166</v>
      </c>
      <c r="C243" s="491">
        <v>0</v>
      </c>
      <c r="D243" s="400">
        <v>0</v>
      </c>
      <c r="E243" s="400">
        <v>0</v>
      </c>
      <c r="F243" s="400">
        <v>0</v>
      </c>
      <c r="G243" s="492">
        <v>0</v>
      </c>
      <c r="H243" s="400">
        <v>0</v>
      </c>
      <c r="I243" s="493">
        <v>0</v>
      </c>
      <c r="J243" s="493">
        <v>0</v>
      </c>
      <c r="K243" s="493">
        <v>0</v>
      </c>
      <c r="L243" s="492">
        <v>0</v>
      </c>
      <c r="M243" s="400">
        <v>0</v>
      </c>
      <c r="N243" s="493">
        <v>0</v>
      </c>
      <c r="O243" s="493">
        <v>0</v>
      </c>
      <c r="P243" s="493">
        <v>0</v>
      </c>
      <c r="Q243" s="494">
        <v>0</v>
      </c>
      <c r="R243" s="400"/>
      <c r="S243" s="464"/>
    </row>
    <row r="244" spans="1:20" ht="36" customHeight="1" thickBot="1" x14ac:dyDescent="0.3">
      <c r="A244" s="207"/>
      <c r="B244" s="236" t="s">
        <v>232</v>
      </c>
      <c r="C244" s="395">
        <f>D244</f>
        <v>0</v>
      </c>
      <c r="D244" s="396">
        <v>0</v>
      </c>
      <c r="E244" s="396">
        <v>0</v>
      </c>
      <c r="F244" s="396">
        <v>0</v>
      </c>
      <c r="G244" s="397">
        <v>0</v>
      </c>
      <c r="H244" s="395">
        <v>0</v>
      </c>
      <c r="I244" s="398">
        <v>0</v>
      </c>
      <c r="J244" s="398">
        <v>0</v>
      </c>
      <c r="K244" s="398">
        <v>0</v>
      </c>
      <c r="L244" s="397">
        <v>0</v>
      </c>
      <c r="M244" s="396">
        <f>N244</f>
        <v>0</v>
      </c>
      <c r="N244" s="398">
        <v>0</v>
      </c>
      <c r="O244" s="398">
        <v>0</v>
      </c>
      <c r="P244" s="398">
        <v>0</v>
      </c>
      <c r="Q244" s="399">
        <v>0</v>
      </c>
      <c r="R244" s="400"/>
      <c r="S244" s="464"/>
    </row>
    <row r="245" spans="1:20" ht="16.5" thickBot="1" x14ac:dyDescent="0.3">
      <c r="A245" s="150"/>
      <c r="B245" s="137" t="s">
        <v>127</v>
      </c>
      <c r="C245" s="401">
        <f>D245</f>
        <v>48</v>
      </c>
      <c r="D245" s="402">
        <f>D242+D243+D244</f>
        <v>48</v>
      </c>
      <c r="E245" s="403">
        <f>E242+E243+E244</f>
        <v>0</v>
      </c>
      <c r="F245" s="403">
        <f>F242+F243+F244</f>
        <v>0</v>
      </c>
      <c r="G245" s="404">
        <v>0</v>
      </c>
      <c r="H245" s="401">
        <f>I245</f>
        <v>48</v>
      </c>
      <c r="I245" s="402">
        <f>I242+I243+I244</f>
        <v>48</v>
      </c>
      <c r="J245" s="403">
        <f>J242+J243+J244</f>
        <v>0</v>
      </c>
      <c r="K245" s="403">
        <f>K242+K243+K244</f>
        <v>0</v>
      </c>
      <c r="L245" s="405"/>
      <c r="M245" s="401">
        <f>N245</f>
        <v>48</v>
      </c>
      <c r="N245" s="402">
        <f>N242+N243+N244</f>
        <v>48</v>
      </c>
      <c r="O245" s="403">
        <f t="shared" ref="O245:P245" si="136">O242+O243+O244</f>
        <v>0</v>
      </c>
      <c r="P245" s="403">
        <f t="shared" si="136"/>
        <v>0</v>
      </c>
      <c r="Q245" s="405">
        <v>0</v>
      </c>
      <c r="R245" s="572">
        <f>M245/C245*100</f>
        <v>100</v>
      </c>
      <c r="S245" s="464"/>
    </row>
    <row r="246" spans="1:20" ht="39.75" customHeight="1" x14ac:dyDescent="0.3">
      <c r="A246" s="659" t="s">
        <v>272</v>
      </c>
      <c r="B246" s="660"/>
      <c r="C246" s="660"/>
      <c r="D246" s="660"/>
      <c r="E246" s="660"/>
      <c r="F246" s="660"/>
      <c r="G246" s="660"/>
      <c r="H246" s="660"/>
      <c r="I246" s="660"/>
      <c r="J246" s="660"/>
      <c r="K246" s="660"/>
      <c r="L246" s="660"/>
      <c r="M246" s="660"/>
      <c r="N246" s="660"/>
      <c r="O246" s="660"/>
      <c r="P246" s="660"/>
      <c r="Q246" s="660"/>
      <c r="R246" s="661"/>
      <c r="S246" s="464"/>
    </row>
    <row r="247" spans="1:20" x14ac:dyDescent="0.25">
      <c r="A247" s="253"/>
      <c r="B247" s="255" t="s">
        <v>185</v>
      </c>
      <c r="C247" s="256">
        <f>D247+E247+F247+G247</f>
        <v>16405.2</v>
      </c>
      <c r="D247" s="254">
        <f>D248+D249+D250+D251+D252+D253+D254+D255+D256+D257</f>
        <v>2693.2</v>
      </c>
      <c r="E247" s="254">
        <f>E248+E249+E250+E252+E253+E254+E255+E256+E257</f>
        <v>13712</v>
      </c>
      <c r="F247" s="255">
        <f>F248+F249+F250+F251+F252+F253+F254+F255+F256+F257</f>
        <v>0</v>
      </c>
      <c r="G247" s="255">
        <f>G248+G249+G250+G251+G252+G253+G254+G255+G256+G257</f>
        <v>0</v>
      </c>
      <c r="H247" s="254">
        <f>I247+J247+K247+L247</f>
        <v>16405.2</v>
      </c>
      <c r="I247" s="254">
        <f>I248+I249+I250+I251+I252+I253+I254+I255+I256+I257</f>
        <v>2693.2</v>
      </c>
      <c r="J247" s="254">
        <f>J248+J249+J250+J252+J253+J254+J255+J256+J257</f>
        <v>13712</v>
      </c>
      <c r="K247" s="255">
        <f>K248+K249+K250+K251+K252+K253+K254+K255+K256+K257</f>
        <v>0</v>
      </c>
      <c r="L247" s="255">
        <f>L248+L249+L250+L251+L252+L253+L254+L255+L256+L257</f>
        <v>0</v>
      </c>
      <c r="M247" s="254">
        <f>N247+O247+P247+Q247</f>
        <v>16231.5</v>
      </c>
      <c r="N247" s="254">
        <f>N248+N249+N250+N251+N252+N253+N254+N255+N256+N257</f>
        <v>2519.5</v>
      </c>
      <c r="O247" s="254">
        <f>O248+O249+O250+O252+O253+O254+O255+O256+O257</f>
        <v>13712</v>
      </c>
      <c r="P247" s="255">
        <f>P248+P249+P250+P251+P252+P253+P254+P255+P256+P257</f>
        <v>0</v>
      </c>
      <c r="Q247" s="255">
        <f>Q248+Q249+Q250+Q251+Q252+Q253+Q254+Q255+Q256+Q257</f>
        <v>0</v>
      </c>
      <c r="R247" s="639">
        <f>M247/C247*100</f>
        <v>98.941189378977384</v>
      </c>
      <c r="S247" s="464"/>
    </row>
    <row r="248" spans="1:20" ht="23.25" customHeight="1" x14ac:dyDescent="0.25">
      <c r="A248" s="257">
        <v>1</v>
      </c>
      <c r="B248" s="443" t="s">
        <v>188</v>
      </c>
      <c r="C248" s="442">
        <v>0</v>
      </c>
      <c r="D248" s="258">
        <v>0</v>
      </c>
      <c r="E248" s="258">
        <v>0</v>
      </c>
      <c r="F248" s="259">
        <v>0</v>
      </c>
      <c r="G248" s="260">
        <v>0</v>
      </c>
      <c r="H248" s="257">
        <v>0</v>
      </c>
      <c r="I248" s="258">
        <v>0</v>
      </c>
      <c r="J248" s="258">
        <v>0</v>
      </c>
      <c r="K248" s="259">
        <v>0</v>
      </c>
      <c r="L248" s="260">
        <v>0</v>
      </c>
      <c r="M248" s="257">
        <v>0</v>
      </c>
      <c r="N248" s="258">
        <v>0</v>
      </c>
      <c r="O248" s="258">
        <v>0</v>
      </c>
      <c r="P248" s="259">
        <v>0</v>
      </c>
      <c r="Q248" s="260">
        <v>0</v>
      </c>
      <c r="R248" s="261"/>
      <c r="S248" s="464"/>
    </row>
    <row r="249" spans="1:20" ht="23.25" customHeight="1" x14ac:dyDescent="0.25">
      <c r="A249" s="257">
        <v>2</v>
      </c>
      <c r="B249" s="443" t="s">
        <v>189</v>
      </c>
      <c r="C249" s="442">
        <f t="shared" ref="C249:C257" si="137">D249+E249+F249+G249</f>
        <v>0</v>
      </c>
      <c r="D249" s="258">
        <v>0</v>
      </c>
      <c r="E249" s="258">
        <v>0</v>
      </c>
      <c r="F249" s="258">
        <v>0</v>
      </c>
      <c r="G249" s="260">
        <v>0</v>
      </c>
      <c r="H249" s="257">
        <f t="shared" ref="H249:H257" si="138">I249+J249+K249+L249</f>
        <v>0</v>
      </c>
      <c r="I249" s="258">
        <v>0</v>
      </c>
      <c r="J249" s="258">
        <v>0</v>
      </c>
      <c r="K249" s="258">
        <v>0</v>
      </c>
      <c r="L249" s="260">
        <v>0</v>
      </c>
      <c r="M249" s="257">
        <f t="shared" ref="M249:M257" si="139">N249+O249+P249+Q249</f>
        <v>0</v>
      </c>
      <c r="N249" s="258">
        <v>0</v>
      </c>
      <c r="O249" s="258">
        <v>0</v>
      </c>
      <c r="P249" s="258">
        <v>0</v>
      </c>
      <c r="Q249" s="260">
        <v>0</v>
      </c>
      <c r="R249" s="261"/>
      <c r="S249" s="464"/>
    </row>
    <row r="250" spans="1:20" ht="23.25" customHeight="1" x14ac:dyDescent="0.25">
      <c r="A250" s="257">
        <v>3</v>
      </c>
      <c r="B250" s="443" t="s">
        <v>190</v>
      </c>
      <c r="C250" s="442">
        <f t="shared" si="137"/>
        <v>12718.2</v>
      </c>
      <c r="D250" s="258">
        <v>0</v>
      </c>
      <c r="E250" s="258">
        <v>12718.2</v>
      </c>
      <c r="F250" s="258">
        <v>0</v>
      </c>
      <c r="G250" s="260">
        <v>0</v>
      </c>
      <c r="H250" s="257">
        <f t="shared" si="138"/>
        <v>12718.2</v>
      </c>
      <c r="I250" s="258">
        <v>0</v>
      </c>
      <c r="J250" s="258">
        <v>12718.2</v>
      </c>
      <c r="K250" s="258">
        <v>0</v>
      </c>
      <c r="L250" s="260">
        <v>0</v>
      </c>
      <c r="M250" s="257">
        <f t="shared" si="139"/>
        <v>12718.2</v>
      </c>
      <c r="N250" s="258">
        <v>0</v>
      </c>
      <c r="O250" s="258">
        <v>12718.2</v>
      </c>
      <c r="P250" s="258">
        <v>0</v>
      </c>
      <c r="Q250" s="260">
        <v>0</v>
      </c>
      <c r="R250" s="261">
        <v>0</v>
      </c>
      <c r="S250" s="464"/>
    </row>
    <row r="251" spans="1:20" ht="54" customHeight="1" x14ac:dyDescent="0.25">
      <c r="A251" s="257">
        <v>4</v>
      </c>
      <c r="B251" s="614" t="s">
        <v>310</v>
      </c>
      <c r="C251" s="442">
        <f t="shared" si="137"/>
        <v>12718.2</v>
      </c>
      <c r="D251" s="258">
        <v>0</v>
      </c>
      <c r="E251" s="258">
        <v>12718.2</v>
      </c>
      <c r="F251" s="258">
        <v>0</v>
      </c>
      <c r="G251" s="260">
        <v>0</v>
      </c>
      <c r="H251" s="257">
        <f t="shared" si="138"/>
        <v>12718.2</v>
      </c>
      <c r="I251" s="258">
        <v>0</v>
      </c>
      <c r="J251" s="258">
        <v>12718.2</v>
      </c>
      <c r="K251" s="258">
        <v>0</v>
      </c>
      <c r="L251" s="260">
        <v>0</v>
      </c>
      <c r="M251" s="257">
        <f t="shared" si="139"/>
        <v>12718.2</v>
      </c>
      <c r="N251" s="258">
        <v>0</v>
      </c>
      <c r="O251" s="258">
        <v>12718.2</v>
      </c>
      <c r="P251" s="258">
        <v>0</v>
      </c>
      <c r="Q251" s="260">
        <v>0</v>
      </c>
      <c r="R251" s="261"/>
      <c r="S251" s="464"/>
    </row>
    <row r="252" spans="1:20" ht="23.25" customHeight="1" x14ac:dyDescent="0.25">
      <c r="A252" s="257">
        <v>5</v>
      </c>
      <c r="B252" s="443" t="s">
        <v>192</v>
      </c>
      <c r="C252" s="442">
        <f t="shared" si="137"/>
        <v>0</v>
      </c>
      <c r="D252" s="258">
        <v>0</v>
      </c>
      <c r="E252" s="258">
        <v>0</v>
      </c>
      <c r="F252" s="258">
        <v>0</v>
      </c>
      <c r="G252" s="260">
        <v>0</v>
      </c>
      <c r="H252" s="257">
        <v>0</v>
      </c>
      <c r="I252" s="258">
        <v>0</v>
      </c>
      <c r="J252" s="258">
        <v>0</v>
      </c>
      <c r="K252" s="258">
        <v>0</v>
      </c>
      <c r="L252" s="260">
        <v>0</v>
      </c>
      <c r="M252" s="257">
        <f t="shared" si="139"/>
        <v>0</v>
      </c>
      <c r="N252" s="258">
        <v>0</v>
      </c>
      <c r="O252" s="258">
        <v>0</v>
      </c>
      <c r="P252" s="258">
        <v>0</v>
      </c>
      <c r="Q252" s="260">
        <v>0</v>
      </c>
      <c r="R252" s="261"/>
      <c r="S252" s="464"/>
    </row>
    <row r="253" spans="1:20" ht="31.5" customHeight="1" x14ac:dyDescent="0.25">
      <c r="A253" s="257">
        <v>6</v>
      </c>
      <c r="B253" s="444" t="s">
        <v>193</v>
      </c>
      <c r="C253" s="442">
        <f t="shared" si="137"/>
        <v>0</v>
      </c>
      <c r="D253" s="258">
        <v>0</v>
      </c>
      <c r="E253" s="258">
        <v>0</v>
      </c>
      <c r="F253" s="258">
        <v>0</v>
      </c>
      <c r="G253" s="260">
        <v>0</v>
      </c>
      <c r="H253" s="257">
        <v>0</v>
      </c>
      <c r="I253" s="258">
        <v>0</v>
      </c>
      <c r="J253" s="258">
        <v>0</v>
      </c>
      <c r="K253" s="258">
        <v>0</v>
      </c>
      <c r="L253" s="260">
        <v>0</v>
      </c>
      <c r="M253" s="257">
        <f t="shared" si="139"/>
        <v>0</v>
      </c>
      <c r="N253" s="258">
        <v>0</v>
      </c>
      <c r="O253" s="258">
        <v>0</v>
      </c>
      <c r="P253" s="258">
        <v>0</v>
      </c>
      <c r="Q253" s="260">
        <v>0</v>
      </c>
      <c r="R253" s="261"/>
      <c r="S253" s="464"/>
    </row>
    <row r="254" spans="1:20" ht="30.75" customHeight="1" x14ac:dyDescent="0.25">
      <c r="A254" s="257">
        <v>7</v>
      </c>
      <c r="B254" s="444" t="s">
        <v>194</v>
      </c>
      <c r="C254" s="442">
        <f t="shared" si="137"/>
        <v>2433.1</v>
      </c>
      <c r="D254" s="258">
        <v>2433.1</v>
      </c>
      <c r="E254" s="258">
        <v>0</v>
      </c>
      <c r="F254" s="258">
        <v>0</v>
      </c>
      <c r="G254" s="260">
        <v>0</v>
      </c>
      <c r="H254" s="257">
        <f t="shared" si="138"/>
        <v>2433.1</v>
      </c>
      <c r="I254" s="258">
        <v>2433.1</v>
      </c>
      <c r="J254" s="258">
        <v>0</v>
      </c>
      <c r="K254" s="258">
        <v>0</v>
      </c>
      <c r="L254" s="260">
        <v>0</v>
      </c>
      <c r="M254" s="257">
        <f t="shared" si="139"/>
        <v>2259.4</v>
      </c>
      <c r="N254" s="258">
        <v>2259.4</v>
      </c>
      <c r="O254" s="258">
        <v>0</v>
      </c>
      <c r="P254" s="258">
        <v>0</v>
      </c>
      <c r="Q254" s="260">
        <v>0</v>
      </c>
      <c r="R254" s="261"/>
      <c r="S254" s="464"/>
    </row>
    <row r="255" spans="1:20" ht="29.25" customHeight="1" x14ac:dyDescent="0.25">
      <c r="A255" s="257">
        <v>8</v>
      </c>
      <c r="B255" s="444" t="s">
        <v>195</v>
      </c>
      <c r="C255" s="442">
        <f t="shared" si="137"/>
        <v>0</v>
      </c>
      <c r="D255" s="258">
        <v>0</v>
      </c>
      <c r="E255" s="258">
        <v>0</v>
      </c>
      <c r="F255" s="258">
        <v>0</v>
      </c>
      <c r="G255" s="260">
        <v>0</v>
      </c>
      <c r="H255" s="257">
        <f t="shared" si="138"/>
        <v>0</v>
      </c>
      <c r="I255" s="258">
        <v>0</v>
      </c>
      <c r="J255" s="258">
        <v>0</v>
      </c>
      <c r="K255" s="258">
        <v>0</v>
      </c>
      <c r="L255" s="260">
        <v>0</v>
      </c>
      <c r="M255" s="257">
        <f t="shared" si="139"/>
        <v>0</v>
      </c>
      <c r="N255" s="258">
        <v>0</v>
      </c>
      <c r="O255" s="258">
        <v>0</v>
      </c>
      <c r="P255" s="258">
        <v>0</v>
      </c>
      <c r="Q255" s="260">
        <v>0</v>
      </c>
      <c r="R255" s="261"/>
      <c r="S255" s="464"/>
    </row>
    <row r="256" spans="1:20" ht="32.25" customHeight="1" x14ac:dyDescent="0.25">
      <c r="A256" s="257">
        <v>9</v>
      </c>
      <c r="B256" s="444" t="s">
        <v>196</v>
      </c>
      <c r="C256" s="442">
        <f t="shared" si="137"/>
        <v>50</v>
      </c>
      <c r="D256" s="258">
        <v>50</v>
      </c>
      <c r="E256" s="258">
        <v>0</v>
      </c>
      <c r="F256" s="258">
        <v>0</v>
      </c>
      <c r="G256" s="260">
        <v>0</v>
      </c>
      <c r="H256" s="257">
        <f t="shared" si="138"/>
        <v>50</v>
      </c>
      <c r="I256" s="258">
        <v>50</v>
      </c>
      <c r="J256" s="258">
        <v>0</v>
      </c>
      <c r="K256" s="258">
        <v>0</v>
      </c>
      <c r="L256" s="260">
        <v>0</v>
      </c>
      <c r="M256" s="257">
        <f t="shared" si="139"/>
        <v>50</v>
      </c>
      <c r="N256" s="258">
        <v>50</v>
      </c>
      <c r="O256" s="258">
        <v>0</v>
      </c>
      <c r="P256" s="258">
        <v>0</v>
      </c>
      <c r="Q256" s="260">
        <v>0</v>
      </c>
      <c r="R256" s="261"/>
      <c r="S256" s="464"/>
      <c r="T256" s="464"/>
    </row>
    <row r="257" spans="1:19" x14ac:dyDescent="0.25">
      <c r="A257" s="257">
        <v>10</v>
      </c>
      <c r="B257" s="444" t="s">
        <v>197</v>
      </c>
      <c r="C257" s="442">
        <f t="shared" si="137"/>
        <v>1203.8999999999999</v>
      </c>
      <c r="D257" s="258">
        <v>210.1</v>
      </c>
      <c r="E257" s="258">
        <v>993.8</v>
      </c>
      <c r="F257" s="258">
        <v>0</v>
      </c>
      <c r="G257" s="260">
        <v>0</v>
      </c>
      <c r="H257" s="257">
        <f t="shared" si="138"/>
        <v>1203.8999999999999</v>
      </c>
      <c r="I257" s="258">
        <v>210.1</v>
      </c>
      <c r="J257" s="258">
        <v>993.8</v>
      </c>
      <c r="K257" s="258">
        <v>0</v>
      </c>
      <c r="L257" s="260">
        <v>0</v>
      </c>
      <c r="M257" s="257">
        <f t="shared" si="139"/>
        <v>1203.8999999999999</v>
      </c>
      <c r="N257" s="258">
        <v>210.1</v>
      </c>
      <c r="O257" s="258">
        <v>993.8</v>
      </c>
      <c r="P257" s="258">
        <v>0</v>
      </c>
      <c r="Q257" s="260">
        <v>0</v>
      </c>
      <c r="R257" s="261"/>
      <c r="S257" s="464"/>
    </row>
    <row r="258" spans="1:19" x14ac:dyDescent="0.25">
      <c r="A258" s="258"/>
      <c r="B258" s="445" t="s">
        <v>186</v>
      </c>
      <c r="C258" s="264">
        <f>D258+E258+F258+G258</f>
        <v>64968.7</v>
      </c>
      <c r="D258" s="262">
        <f t="shared" ref="D258:E258" si="140">D259+D260+D261+D262+D263+D264+D265+D266+D267</f>
        <v>4923.5</v>
      </c>
      <c r="E258" s="262">
        <f t="shared" si="140"/>
        <v>60045.2</v>
      </c>
      <c r="F258" s="262">
        <f>F259+F260+F261+F262+F263+F264+F265+F266+F267</f>
        <v>0</v>
      </c>
      <c r="G258" s="263">
        <f>G259+G260+G261+G262+G263+G264+G265+G266+G267</f>
        <v>0</v>
      </c>
      <c r="H258" s="262">
        <f>I258+J258+K258+L258</f>
        <v>64968.7</v>
      </c>
      <c r="I258" s="262">
        <f t="shared" ref="I258:J258" si="141">I259+I260+I261+I262+I263+I264+I265+I266+I267</f>
        <v>4923.5</v>
      </c>
      <c r="J258" s="262">
        <f t="shared" si="141"/>
        <v>60045.2</v>
      </c>
      <c r="K258" s="262">
        <f>K259+K260+K261+K262+K263+K264+K265+K266+K267</f>
        <v>0</v>
      </c>
      <c r="L258" s="263">
        <f>L259+L260+L261+L262+L263+L264+L265+L266+L267</f>
        <v>0</v>
      </c>
      <c r="M258" s="262">
        <f>N258+O258+P258+Q258</f>
        <v>11704.7</v>
      </c>
      <c r="N258" s="262">
        <f t="shared" ref="N258:O258" si="142">N259+N260+N261+N262+N263+N264+N265+N266+N267</f>
        <v>4923.3</v>
      </c>
      <c r="O258" s="262">
        <f t="shared" si="142"/>
        <v>6781.4</v>
      </c>
      <c r="P258" s="262">
        <f>P259+P260+P261+P262+P263+P264+P265+P266+P267</f>
        <v>0</v>
      </c>
      <c r="Q258" s="263">
        <f>Q259+Q260+Q261+Q262+Q263+Q264+Q265+Q266+Q267</f>
        <v>0</v>
      </c>
      <c r="R258" s="640">
        <f>M258/C258*100</f>
        <v>18.015906120947474</v>
      </c>
      <c r="S258" s="464"/>
    </row>
    <row r="259" spans="1:19" x14ac:dyDescent="0.25">
      <c r="A259" s="257">
        <v>1</v>
      </c>
      <c r="B259" s="443" t="s">
        <v>188</v>
      </c>
      <c r="C259" s="442">
        <f>D259+G259</f>
        <v>4314.3</v>
      </c>
      <c r="D259" s="258">
        <v>4314.3</v>
      </c>
      <c r="E259" s="258">
        <v>0</v>
      </c>
      <c r="F259" s="258">
        <v>0</v>
      </c>
      <c r="G259" s="260">
        <v>0</v>
      </c>
      <c r="H259" s="257">
        <f>I259+L259</f>
        <v>4314.3</v>
      </c>
      <c r="I259" s="258">
        <v>4314.3</v>
      </c>
      <c r="J259" s="258">
        <v>0</v>
      </c>
      <c r="K259" s="258">
        <v>0</v>
      </c>
      <c r="L259" s="260">
        <v>0</v>
      </c>
      <c r="M259" s="257">
        <f>N259+Q259</f>
        <v>4314.1000000000004</v>
      </c>
      <c r="N259" s="258">
        <v>4314.1000000000004</v>
      </c>
      <c r="O259" s="258">
        <v>0</v>
      </c>
      <c r="P259" s="258">
        <v>0</v>
      </c>
      <c r="Q259" s="260">
        <v>0</v>
      </c>
      <c r="R259" s="261"/>
      <c r="S259" s="464"/>
    </row>
    <row r="260" spans="1:19" x14ac:dyDescent="0.25">
      <c r="A260" s="257">
        <v>2</v>
      </c>
      <c r="B260" s="443" t="s">
        <v>189</v>
      </c>
      <c r="C260" s="442">
        <f>D260+E260+F260</f>
        <v>49510.1</v>
      </c>
      <c r="D260" s="258">
        <v>290</v>
      </c>
      <c r="E260" s="258">
        <v>49220.1</v>
      </c>
      <c r="F260" s="258">
        <v>0</v>
      </c>
      <c r="G260" s="260">
        <v>0</v>
      </c>
      <c r="H260" s="257">
        <f>I260+J260+K260</f>
        <v>49510.1</v>
      </c>
      <c r="I260" s="258">
        <v>290</v>
      </c>
      <c r="J260" s="258">
        <v>49220.1</v>
      </c>
      <c r="K260" s="258">
        <v>0</v>
      </c>
      <c r="L260" s="260">
        <v>0</v>
      </c>
      <c r="M260" s="257">
        <f>N260+O260+P260</f>
        <v>290</v>
      </c>
      <c r="N260" s="258">
        <v>290</v>
      </c>
      <c r="O260" s="258">
        <v>0</v>
      </c>
      <c r="P260" s="258">
        <v>0</v>
      </c>
      <c r="Q260" s="260">
        <v>0</v>
      </c>
      <c r="R260" s="261"/>
      <c r="S260" s="464"/>
    </row>
    <row r="261" spans="1:19" x14ac:dyDescent="0.25">
      <c r="A261" s="257">
        <v>3</v>
      </c>
      <c r="B261" s="443" t="s">
        <v>190</v>
      </c>
      <c r="C261" s="442">
        <f>D261+E261+G261+F261</f>
        <v>4362.8</v>
      </c>
      <c r="D261" s="258">
        <v>319.2</v>
      </c>
      <c r="E261" s="258">
        <v>4043.6</v>
      </c>
      <c r="F261" s="258">
        <v>0</v>
      </c>
      <c r="G261" s="260">
        <v>0</v>
      </c>
      <c r="H261" s="257">
        <f>I261+J261+L261+K261</f>
        <v>4362.8</v>
      </c>
      <c r="I261" s="258">
        <v>319.2</v>
      </c>
      <c r="J261" s="258">
        <v>4043.6</v>
      </c>
      <c r="K261" s="258">
        <v>0</v>
      </c>
      <c r="L261" s="260">
        <v>0</v>
      </c>
      <c r="M261" s="257">
        <f>N261+O261+Q261+P261</f>
        <v>319.2</v>
      </c>
      <c r="N261" s="258">
        <v>319.2</v>
      </c>
      <c r="O261" s="258">
        <v>0</v>
      </c>
      <c r="P261" s="258">
        <v>0</v>
      </c>
      <c r="Q261" s="260">
        <v>0</v>
      </c>
      <c r="R261" s="261"/>
      <c r="S261" s="464"/>
    </row>
    <row r="262" spans="1:19" x14ac:dyDescent="0.25">
      <c r="A262" s="257">
        <v>4</v>
      </c>
      <c r="B262" s="443" t="s">
        <v>191</v>
      </c>
      <c r="C262" s="442">
        <f t="shared" ref="C262" si="143">D262+E262+F262</f>
        <v>0</v>
      </c>
      <c r="D262" s="258">
        <v>0</v>
      </c>
      <c r="E262" s="258">
        <v>0</v>
      </c>
      <c r="F262" s="258">
        <v>0</v>
      </c>
      <c r="G262" s="260">
        <v>0</v>
      </c>
      <c r="H262" s="257">
        <f t="shared" ref="H262" si="144">I262+J262+K262</f>
        <v>0</v>
      </c>
      <c r="I262" s="258">
        <v>0</v>
      </c>
      <c r="J262" s="258">
        <v>0</v>
      </c>
      <c r="K262" s="258">
        <v>0</v>
      </c>
      <c r="L262" s="260">
        <v>0</v>
      </c>
      <c r="M262" s="257">
        <f t="shared" ref="M262" si="145">N262+O262+P262</f>
        <v>0</v>
      </c>
      <c r="N262" s="258">
        <v>0</v>
      </c>
      <c r="O262" s="258">
        <v>0</v>
      </c>
      <c r="P262" s="258">
        <v>0</v>
      </c>
      <c r="Q262" s="260">
        <v>0</v>
      </c>
      <c r="R262" s="261"/>
      <c r="S262" s="464"/>
    </row>
    <row r="263" spans="1:19" ht="26.25" customHeight="1" x14ac:dyDescent="0.25">
      <c r="A263" s="257">
        <v>5</v>
      </c>
      <c r="B263" s="443" t="s">
        <v>192</v>
      </c>
      <c r="C263" s="442">
        <f>D263+E263+F263+G263</f>
        <v>0</v>
      </c>
      <c r="D263" s="258">
        <v>0</v>
      </c>
      <c r="E263" s="258">
        <v>0</v>
      </c>
      <c r="F263" s="258">
        <v>0</v>
      </c>
      <c r="G263" s="260">
        <v>0</v>
      </c>
      <c r="H263" s="257">
        <f>I263+J263+K263+L263</f>
        <v>0</v>
      </c>
      <c r="I263" s="258">
        <v>0</v>
      </c>
      <c r="J263" s="258">
        <v>0</v>
      </c>
      <c r="K263" s="258">
        <v>0</v>
      </c>
      <c r="L263" s="260">
        <v>0</v>
      </c>
      <c r="M263" s="257">
        <f>N263+O263+P263+Q263</f>
        <v>0</v>
      </c>
      <c r="N263" s="258">
        <v>0</v>
      </c>
      <c r="O263" s="258">
        <v>0</v>
      </c>
      <c r="P263" s="258">
        <v>0</v>
      </c>
      <c r="Q263" s="260">
        <v>0</v>
      </c>
      <c r="R263" s="261"/>
      <c r="S263" s="464"/>
    </row>
    <row r="264" spans="1:19" ht="26.25" x14ac:dyDescent="0.25">
      <c r="A264" s="257">
        <v>6</v>
      </c>
      <c r="B264" s="444" t="s">
        <v>193</v>
      </c>
      <c r="C264" s="442">
        <f t="shared" ref="C264:C266" si="146">D264+E264+F264</f>
        <v>1048.5999999999999</v>
      </c>
      <c r="D264" s="258">
        <v>0</v>
      </c>
      <c r="E264" s="258">
        <v>1048.5999999999999</v>
      </c>
      <c r="F264" s="258">
        <v>0</v>
      </c>
      <c r="G264" s="260">
        <v>0</v>
      </c>
      <c r="H264" s="257">
        <f t="shared" ref="H264:H266" si="147">I264+J264+K264</f>
        <v>1048.5999999999999</v>
      </c>
      <c r="I264" s="258">
        <v>0</v>
      </c>
      <c r="J264" s="258">
        <v>1048.5999999999999</v>
      </c>
      <c r="K264" s="258">
        <v>0</v>
      </c>
      <c r="L264" s="260">
        <v>0</v>
      </c>
      <c r="M264" s="257">
        <f t="shared" ref="M264:M266" si="148">N264+O264+P264</f>
        <v>1048.5</v>
      </c>
      <c r="N264" s="258">
        <v>0</v>
      </c>
      <c r="O264" s="258">
        <v>1048.5</v>
      </c>
      <c r="P264" s="258">
        <v>0</v>
      </c>
      <c r="Q264" s="260">
        <v>0</v>
      </c>
      <c r="R264" s="261"/>
      <c r="S264" s="464"/>
    </row>
    <row r="265" spans="1:19" ht="23.25" customHeight="1" x14ac:dyDescent="0.25">
      <c r="A265" s="257">
        <v>7</v>
      </c>
      <c r="B265" s="444" t="s">
        <v>194</v>
      </c>
      <c r="C265" s="442">
        <f t="shared" si="146"/>
        <v>5656.4</v>
      </c>
      <c r="D265" s="258">
        <v>0</v>
      </c>
      <c r="E265" s="258">
        <v>5656.4</v>
      </c>
      <c r="F265" s="258">
        <v>0</v>
      </c>
      <c r="G265" s="260">
        <v>0</v>
      </c>
      <c r="H265" s="257">
        <f t="shared" si="147"/>
        <v>5656.4</v>
      </c>
      <c r="I265" s="258">
        <v>0</v>
      </c>
      <c r="J265" s="258">
        <v>5656.4</v>
      </c>
      <c r="K265" s="258">
        <v>0</v>
      </c>
      <c r="L265" s="260">
        <v>0</v>
      </c>
      <c r="M265" s="257">
        <f t="shared" si="148"/>
        <v>5656.4</v>
      </c>
      <c r="N265" s="258">
        <v>0</v>
      </c>
      <c r="O265" s="258">
        <v>5656.4</v>
      </c>
      <c r="P265" s="258">
        <v>0</v>
      </c>
      <c r="Q265" s="260">
        <v>0</v>
      </c>
      <c r="R265" s="261"/>
      <c r="S265" s="464"/>
    </row>
    <row r="266" spans="1:19" ht="29.25" customHeight="1" x14ac:dyDescent="0.25">
      <c r="A266" s="257">
        <v>8</v>
      </c>
      <c r="B266" s="444" t="s">
        <v>195</v>
      </c>
      <c r="C266" s="442">
        <f t="shared" si="146"/>
        <v>0</v>
      </c>
      <c r="D266" s="258">
        <v>0</v>
      </c>
      <c r="E266" s="258">
        <v>0</v>
      </c>
      <c r="F266" s="258">
        <v>0</v>
      </c>
      <c r="G266" s="260">
        <v>0</v>
      </c>
      <c r="H266" s="257">
        <f t="shared" si="147"/>
        <v>0</v>
      </c>
      <c r="I266" s="258">
        <v>0</v>
      </c>
      <c r="J266" s="258">
        <v>0</v>
      </c>
      <c r="K266" s="258">
        <v>0</v>
      </c>
      <c r="L266" s="260">
        <v>0</v>
      </c>
      <c r="M266" s="257">
        <f t="shared" si="148"/>
        <v>0</v>
      </c>
      <c r="N266" s="258">
        <v>0</v>
      </c>
      <c r="O266" s="258">
        <v>0</v>
      </c>
      <c r="P266" s="258">
        <v>0</v>
      </c>
      <c r="Q266" s="260">
        <v>0</v>
      </c>
      <c r="R266" s="261"/>
      <c r="S266" s="464"/>
    </row>
    <row r="267" spans="1:19" ht="30.75" customHeight="1" thickBot="1" x14ac:dyDescent="0.3">
      <c r="A267" s="452">
        <v>9</v>
      </c>
      <c r="B267" s="453" t="s">
        <v>197</v>
      </c>
      <c r="C267" s="454">
        <f>D267+E267+F267+G267</f>
        <v>76.5</v>
      </c>
      <c r="D267" s="430">
        <v>0</v>
      </c>
      <c r="E267" s="430">
        <v>76.5</v>
      </c>
      <c r="F267" s="430">
        <v>0</v>
      </c>
      <c r="G267" s="431">
        <v>0</v>
      </c>
      <c r="H267" s="452">
        <f>I267+J267+K267+L267</f>
        <v>76.5</v>
      </c>
      <c r="I267" s="430">
        <v>0</v>
      </c>
      <c r="J267" s="430">
        <v>76.5</v>
      </c>
      <c r="K267" s="430">
        <v>0</v>
      </c>
      <c r="L267" s="431">
        <v>0</v>
      </c>
      <c r="M267" s="452">
        <f>N267+O267+P267+Q267</f>
        <v>76.5</v>
      </c>
      <c r="N267" s="430">
        <v>0</v>
      </c>
      <c r="O267" s="430">
        <v>76.5</v>
      </c>
      <c r="P267" s="430">
        <v>0</v>
      </c>
      <c r="Q267" s="431">
        <v>0</v>
      </c>
      <c r="R267" s="432"/>
      <c r="S267" s="464"/>
    </row>
    <row r="268" spans="1:19" ht="31.5" customHeight="1" thickBot="1" x14ac:dyDescent="0.3">
      <c r="A268" s="446"/>
      <c r="B268" s="447" t="s">
        <v>99</v>
      </c>
      <c r="C268" s="448">
        <f>D268+E268+F268+G268</f>
        <v>81373.899999999994</v>
      </c>
      <c r="D268" s="449">
        <f>D247+D258</f>
        <v>7616.7</v>
      </c>
      <c r="E268" s="449">
        <f>E247+E258</f>
        <v>73757.2</v>
      </c>
      <c r="F268" s="449">
        <f>F247+F258</f>
        <v>0</v>
      </c>
      <c r="G268" s="450">
        <f>G247+G258</f>
        <v>0</v>
      </c>
      <c r="H268" s="449">
        <f>I268+J268+K268+L268</f>
        <v>81373.899999999994</v>
      </c>
      <c r="I268" s="449">
        <f>I267+I266+I265+I264+I263+I262+I261+I260+I259+I257+I256+I255+I254+I253+I252+I251+I250+I249+I248</f>
        <v>7616.7000000000007</v>
      </c>
      <c r="J268" s="449">
        <f>J247+J258</f>
        <v>73757.2</v>
      </c>
      <c r="K268" s="449">
        <f>K247+K258</f>
        <v>0</v>
      </c>
      <c r="L268" s="450">
        <f>L247+L258</f>
        <v>0</v>
      </c>
      <c r="M268" s="449">
        <f>N268+O268+P268+Q268</f>
        <v>40654.400000000009</v>
      </c>
      <c r="N268" s="451">
        <f>N247+N258</f>
        <v>7442.8</v>
      </c>
      <c r="O268" s="449">
        <f>O267+O266+O265+O264+O263+O262+O261+O260+O259+O257+O256+O255+O254+O253+O252+O251+O250+O249+O248</f>
        <v>33211.600000000006</v>
      </c>
      <c r="P268" s="449">
        <f>P247+P258</f>
        <v>0</v>
      </c>
      <c r="Q268" s="450">
        <f>Q247+Q258</f>
        <v>0</v>
      </c>
      <c r="R268" s="641">
        <f>M268/C268*100</f>
        <v>49.959999459286095</v>
      </c>
      <c r="S268" s="464"/>
    </row>
    <row r="269" spans="1:19" ht="27.75" customHeight="1" x14ac:dyDescent="0.3">
      <c r="A269" s="686" t="s">
        <v>274</v>
      </c>
      <c r="B269" s="687"/>
      <c r="C269" s="687"/>
      <c r="D269" s="687"/>
      <c r="E269" s="687"/>
      <c r="F269" s="687"/>
      <c r="G269" s="687"/>
      <c r="H269" s="687"/>
      <c r="I269" s="687"/>
      <c r="J269" s="687"/>
      <c r="K269" s="687"/>
      <c r="L269" s="687"/>
      <c r="M269" s="687"/>
      <c r="N269" s="687"/>
      <c r="O269" s="687"/>
      <c r="P269" s="687"/>
      <c r="Q269" s="687"/>
      <c r="R269" s="688"/>
      <c r="S269" s="464"/>
    </row>
    <row r="270" spans="1:19" ht="72.75" x14ac:dyDescent="0.25">
      <c r="A270" s="437">
        <v>1</v>
      </c>
      <c r="B270" s="441" t="s">
        <v>320</v>
      </c>
      <c r="C270" s="633">
        <f>D270</f>
        <v>230</v>
      </c>
      <c r="D270" s="634">
        <v>230</v>
      </c>
      <c r="E270" s="635">
        <v>0</v>
      </c>
      <c r="F270" s="635">
        <v>0</v>
      </c>
      <c r="G270" s="636">
        <v>0</v>
      </c>
      <c r="H270" s="633">
        <f>I270</f>
        <v>230</v>
      </c>
      <c r="I270" s="634">
        <v>230</v>
      </c>
      <c r="J270" s="635">
        <v>0</v>
      </c>
      <c r="K270" s="635">
        <v>0</v>
      </c>
      <c r="L270" s="636">
        <v>0</v>
      </c>
      <c r="M270" s="633">
        <f>N270</f>
        <v>230</v>
      </c>
      <c r="N270" s="634">
        <v>230</v>
      </c>
      <c r="O270" s="635">
        <v>0</v>
      </c>
      <c r="P270" s="637">
        <v>0</v>
      </c>
      <c r="Q270" s="638">
        <v>0</v>
      </c>
      <c r="R270" s="436"/>
      <c r="S270" s="464"/>
    </row>
    <row r="271" spans="1:19" ht="24.75" x14ac:dyDescent="0.25">
      <c r="A271" s="437">
        <v>2</v>
      </c>
      <c r="B271" s="53" t="s">
        <v>224</v>
      </c>
      <c r="C271" s="633">
        <f t="shared" ref="C271:C273" si="149">D271</f>
        <v>20.8</v>
      </c>
      <c r="D271" s="634">
        <v>20.8</v>
      </c>
      <c r="E271" s="635">
        <v>0</v>
      </c>
      <c r="F271" s="635">
        <v>0</v>
      </c>
      <c r="G271" s="636">
        <v>0</v>
      </c>
      <c r="H271" s="633">
        <f t="shared" ref="H271:H273" si="150">I271</f>
        <v>20.8</v>
      </c>
      <c r="I271" s="634">
        <v>20.8</v>
      </c>
      <c r="J271" s="635">
        <v>0</v>
      </c>
      <c r="K271" s="635">
        <v>0</v>
      </c>
      <c r="L271" s="636">
        <v>0</v>
      </c>
      <c r="M271" s="633"/>
      <c r="N271" s="634">
        <v>20.8</v>
      </c>
      <c r="O271" s="635">
        <v>0</v>
      </c>
      <c r="P271" s="637">
        <v>0</v>
      </c>
      <c r="Q271" s="638">
        <v>0</v>
      </c>
      <c r="R271" s="436"/>
      <c r="S271" s="464"/>
    </row>
    <row r="272" spans="1:19" ht="37.5" customHeight="1" x14ac:dyDescent="0.25">
      <c r="A272" s="437">
        <v>10</v>
      </c>
      <c r="B272" s="53" t="s">
        <v>321</v>
      </c>
      <c r="C272" s="633">
        <f t="shared" si="149"/>
        <v>0</v>
      </c>
      <c r="D272" s="634">
        <v>0</v>
      </c>
      <c r="E272" s="635">
        <v>0</v>
      </c>
      <c r="F272" s="635">
        <v>0</v>
      </c>
      <c r="G272" s="636">
        <v>0</v>
      </c>
      <c r="H272" s="633">
        <f t="shared" si="150"/>
        <v>0</v>
      </c>
      <c r="I272" s="634">
        <v>0</v>
      </c>
      <c r="J272" s="635">
        <v>0</v>
      </c>
      <c r="K272" s="635">
        <v>0</v>
      </c>
      <c r="L272" s="636">
        <v>0</v>
      </c>
      <c r="M272" s="633">
        <f>N272</f>
        <v>0</v>
      </c>
      <c r="N272" s="634">
        <v>0</v>
      </c>
      <c r="O272" s="635">
        <v>0</v>
      </c>
      <c r="P272" s="637">
        <v>0</v>
      </c>
      <c r="Q272" s="638">
        <v>0</v>
      </c>
      <c r="R272" s="436"/>
      <c r="S272" s="464"/>
    </row>
    <row r="273" spans="1:19" ht="25.5" thickBot="1" x14ac:dyDescent="0.3">
      <c r="A273" s="437">
        <v>11</v>
      </c>
      <c r="B273" s="441" t="s">
        <v>237</v>
      </c>
      <c r="C273" s="633">
        <f t="shared" si="149"/>
        <v>0</v>
      </c>
      <c r="D273" s="634">
        <v>0</v>
      </c>
      <c r="E273" s="635">
        <v>0</v>
      </c>
      <c r="F273" s="635">
        <v>0</v>
      </c>
      <c r="G273" s="636">
        <v>0</v>
      </c>
      <c r="H273" s="633">
        <f t="shared" si="150"/>
        <v>0</v>
      </c>
      <c r="I273" s="634">
        <v>0</v>
      </c>
      <c r="J273" s="635">
        <v>0</v>
      </c>
      <c r="K273" s="635">
        <v>0</v>
      </c>
      <c r="L273" s="636">
        <v>0</v>
      </c>
      <c r="M273" s="633">
        <f>N273</f>
        <v>0</v>
      </c>
      <c r="N273" s="634">
        <v>0</v>
      </c>
      <c r="O273" s="635">
        <v>0</v>
      </c>
      <c r="P273" s="637">
        <v>0</v>
      </c>
      <c r="Q273" s="636">
        <v>0</v>
      </c>
      <c r="R273" s="436"/>
      <c r="S273" s="464"/>
    </row>
    <row r="274" spans="1:19" ht="16.5" thickBot="1" x14ac:dyDescent="0.3">
      <c r="A274" s="458"/>
      <c r="B274" s="459" t="s">
        <v>99</v>
      </c>
      <c r="C274" s="460">
        <f>D274</f>
        <v>250.8</v>
      </c>
      <c r="D274" s="461">
        <f>SUM(D270:D273)</f>
        <v>250.8</v>
      </c>
      <c r="E274" s="462">
        <f t="shared" ref="E274:G274" si="151">SUM(E270:E273)</f>
        <v>0</v>
      </c>
      <c r="F274" s="462">
        <f t="shared" si="151"/>
        <v>0</v>
      </c>
      <c r="G274" s="463">
        <f t="shared" si="151"/>
        <v>0</v>
      </c>
      <c r="H274" s="460">
        <f>I274</f>
        <v>250.8</v>
      </c>
      <c r="I274" s="461">
        <f t="shared" ref="I274:L274" si="152">SUM(I270:I273)</f>
        <v>250.8</v>
      </c>
      <c r="J274" s="462">
        <f t="shared" si="152"/>
        <v>0</v>
      </c>
      <c r="K274" s="462">
        <f t="shared" si="152"/>
        <v>0</v>
      </c>
      <c r="L274" s="463">
        <f t="shared" si="152"/>
        <v>0</v>
      </c>
      <c r="M274" s="460">
        <f>N274</f>
        <v>250.8</v>
      </c>
      <c r="N274" s="461">
        <f t="shared" ref="N274:Q274" si="153">SUM(N270:N273)</f>
        <v>250.8</v>
      </c>
      <c r="O274" s="462">
        <f t="shared" si="153"/>
        <v>0</v>
      </c>
      <c r="P274" s="462">
        <f t="shared" si="153"/>
        <v>0</v>
      </c>
      <c r="Q274" s="463">
        <f t="shared" si="153"/>
        <v>0</v>
      </c>
      <c r="R274" s="642">
        <f>M274/C274*100</f>
        <v>100</v>
      </c>
      <c r="S274" s="464"/>
    </row>
    <row r="275" spans="1:19" ht="27.75" customHeight="1" x14ac:dyDescent="0.3">
      <c r="A275" s="680" t="s">
        <v>297</v>
      </c>
      <c r="B275" s="681"/>
      <c r="C275" s="681"/>
      <c r="D275" s="681"/>
      <c r="E275" s="681"/>
      <c r="F275" s="681"/>
      <c r="G275" s="681"/>
      <c r="H275" s="681"/>
      <c r="I275" s="681"/>
      <c r="J275" s="681"/>
      <c r="K275" s="681"/>
      <c r="L275" s="681"/>
      <c r="M275" s="681"/>
      <c r="N275" s="681"/>
      <c r="O275" s="681"/>
      <c r="P275" s="681"/>
      <c r="Q275" s="681"/>
      <c r="R275" s="682"/>
      <c r="S275" s="464"/>
    </row>
    <row r="276" spans="1:19" ht="24.75" x14ac:dyDescent="0.25">
      <c r="A276" s="466">
        <v>1</v>
      </c>
      <c r="B276" s="471" t="s">
        <v>225</v>
      </c>
      <c r="C276" s="475">
        <f t="shared" ref="C276:C284" si="154">D276+E276+F276</f>
        <v>6.2</v>
      </c>
      <c r="D276" s="476">
        <f>D277+D278+D279</f>
        <v>6.2</v>
      </c>
      <c r="E276" s="466"/>
      <c r="F276" s="466"/>
      <c r="G276" s="468"/>
      <c r="H276" s="475">
        <f>I276</f>
        <v>6.2</v>
      </c>
      <c r="I276" s="476">
        <f>I277+I278+I279</f>
        <v>6.2</v>
      </c>
      <c r="J276" s="466"/>
      <c r="K276" s="466"/>
      <c r="L276" s="468"/>
      <c r="M276" s="475">
        <f>N276+O276+P276</f>
        <v>6.2</v>
      </c>
      <c r="N276" s="476">
        <f>N277+N278+N279</f>
        <v>6.2</v>
      </c>
      <c r="O276" s="466"/>
      <c r="P276" s="466"/>
      <c r="Q276" s="468"/>
      <c r="R276" s="467"/>
      <c r="S276" s="464"/>
    </row>
    <row r="277" spans="1:19" ht="48.75" x14ac:dyDescent="0.25">
      <c r="A277" s="469" t="s">
        <v>29</v>
      </c>
      <c r="B277" s="470" t="s">
        <v>266</v>
      </c>
      <c r="C277" s="467">
        <f t="shared" si="154"/>
        <v>0</v>
      </c>
      <c r="D277" s="466">
        <v>0</v>
      </c>
      <c r="E277" s="466">
        <v>0</v>
      </c>
      <c r="F277" s="466">
        <v>0</v>
      </c>
      <c r="G277" s="468">
        <v>0</v>
      </c>
      <c r="H277" s="467">
        <f t="shared" ref="H277:H284" si="155">I277+J277+K277</f>
        <v>0</v>
      </c>
      <c r="I277" s="466">
        <v>0</v>
      </c>
      <c r="J277" s="466">
        <v>0</v>
      </c>
      <c r="K277" s="466">
        <v>0</v>
      </c>
      <c r="L277" s="468">
        <v>0</v>
      </c>
      <c r="M277" s="467">
        <f>N277+O277+P277</f>
        <v>0</v>
      </c>
      <c r="N277" s="466">
        <v>0</v>
      </c>
      <c r="O277" s="466">
        <v>0</v>
      </c>
      <c r="P277" s="466">
        <v>0</v>
      </c>
      <c r="Q277" s="468">
        <v>0</v>
      </c>
      <c r="R277" s="467"/>
      <c r="S277" s="464"/>
    </row>
    <row r="278" spans="1:19" ht="72.75" x14ac:dyDescent="0.25">
      <c r="A278" s="469" t="s">
        <v>300</v>
      </c>
      <c r="B278" s="470" t="s">
        <v>226</v>
      </c>
      <c r="C278" s="467">
        <f t="shared" si="154"/>
        <v>0</v>
      </c>
      <c r="D278" s="466">
        <v>0</v>
      </c>
      <c r="E278" s="466">
        <v>0</v>
      </c>
      <c r="F278" s="466">
        <v>0</v>
      </c>
      <c r="G278" s="468">
        <v>0</v>
      </c>
      <c r="H278" s="467">
        <f t="shared" si="155"/>
        <v>0</v>
      </c>
      <c r="I278" s="466">
        <v>0</v>
      </c>
      <c r="J278" s="466">
        <v>0</v>
      </c>
      <c r="K278" s="466">
        <v>0</v>
      </c>
      <c r="L278" s="468">
        <v>0</v>
      </c>
      <c r="M278" s="467">
        <f>N278+O278+P278</f>
        <v>0</v>
      </c>
      <c r="N278" s="466">
        <v>0</v>
      </c>
      <c r="O278" s="466">
        <v>0</v>
      </c>
      <c r="P278" s="466">
        <v>0</v>
      </c>
      <c r="Q278" s="468">
        <v>0</v>
      </c>
      <c r="R278" s="467"/>
      <c r="S278" s="464"/>
    </row>
    <row r="279" spans="1:19" ht="50.25" customHeight="1" x14ac:dyDescent="0.25">
      <c r="A279" s="466"/>
      <c r="B279" s="470" t="s">
        <v>239</v>
      </c>
      <c r="C279" s="467">
        <f t="shared" si="154"/>
        <v>6.2</v>
      </c>
      <c r="D279" s="466">
        <v>6.2</v>
      </c>
      <c r="E279" s="466">
        <v>0</v>
      </c>
      <c r="F279" s="466">
        <v>0</v>
      </c>
      <c r="G279" s="468">
        <v>0</v>
      </c>
      <c r="H279" s="467">
        <f t="shared" si="155"/>
        <v>6.2</v>
      </c>
      <c r="I279" s="466">
        <v>6.2</v>
      </c>
      <c r="J279" s="466">
        <v>0</v>
      </c>
      <c r="K279" s="466">
        <v>0</v>
      </c>
      <c r="L279" s="468">
        <v>0</v>
      </c>
      <c r="M279" s="467">
        <f>N279+O279+P279</f>
        <v>6.2</v>
      </c>
      <c r="N279" s="466">
        <v>6.2</v>
      </c>
      <c r="O279" s="466">
        <v>0</v>
      </c>
      <c r="P279" s="466">
        <v>0</v>
      </c>
      <c r="Q279" s="468">
        <v>0</v>
      </c>
      <c r="R279" s="467"/>
      <c r="S279" s="464"/>
    </row>
    <row r="280" spans="1:19" ht="60.75" customHeight="1" x14ac:dyDescent="0.25">
      <c r="A280" s="466">
        <v>2</v>
      </c>
      <c r="B280" s="471" t="s">
        <v>296</v>
      </c>
      <c r="C280" s="477">
        <f t="shared" si="154"/>
        <v>3036.1</v>
      </c>
      <c r="D280" s="478">
        <f>D281+D282+D283+D284</f>
        <v>3036.1</v>
      </c>
      <c r="E280" s="473">
        <f t="shared" ref="E280:G280" si="156">E281+E282+E283+E284</f>
        <v>0</v>
      </c>
      <c r="F280" s="473">
        <f t="shared" si="156"/>
        <v>0</v>
      </c>
      <c r="G280" s="474">
        <f t="shared" si="156"/>
        <v>0</v>
      </c>
      <c r="H280" s="477">
        <f t="shared" si="155"/>
        <v>3036.1</v>
      </c>
      <c r="I280" s="478">
        <f>I281+I282+I283+I284</f>
        <v>3036.1</v>
      </c>
      <c r="J280" s="473">
        <f t="shared" ref="J280:L280" si="157">J281+J282+J283+J284</f>
        <v>0</v>
      </c>
      <c r="K280" s="473">
        <f t="shared" si="157"/>
        <v>0</v>
      </c>
      <c r="L280" s="474">
        <f t="shared" si="157"/>
        <v>0</v>
      </c>
      <c r="M280" s="477">
        <f>N280+O280+P280</f>
        <v>2989.2599999999998</v>
      </c>
      <c r="N280" s="478">
        <f>N281+N282+N283+N284</f>
        <v>2989.2599999999998</v>
      </c>
      <c r="O280" s="466">
        <f t="shared" ref="O280:Q280" si="158">O281+O282+O283+O284</f>
        <v>0</v>
      </c>
      <c r="P280" s="466">
        <f t="shared" si="158"/>
        <v>0</v>
      </c>
      <c r="Q280" s="468">
        <f t="shared" si="158"/>
        <v>0</v>
      </c>
      <c r="R280" s="467"/>
      <c r="S280" s="464"/>
    </row>
    <row r="281" spans="1:19" ht="24.75" x14ac:dyDescent="0.25">
      <c r="A281" s="466" t="s">
        <v>34</v>
      </c>
      <c r="B281" s="470" t="s">
        <v>241</v>
      </c>
      <c r="C281" s="472">
        <f t="shared" si="154"/>
        <v>1194</v>
      </c>
      <c r="D281" s="473">
        <v>1194</v>
      </c>
      <c r="E281" s="473">
        <v>0</v>
      </c>
      <c r="F281" s="473">
        <v>0</v>
      </c>
      <c r="G281" s="474">
        <v>0</v>
      </c>
      <c r="H281" s="472">
        <f t="shared" si="155"/>
        <v>1194</v>
      </c>
      <c r="I281" s="473">
        <v>1194</v>
      </c>
      <c r="J281" s="473">
        <v>0</v>
      </c>
      <c r="K281" s="473">
        <v>0</v>
      </c>
      <c r="L281" s="474">
        <v>0</v>
      </c>
      <c r="M281" s="477">
        <f t="shared" ref="M281:M284" si="159">N281+O281+P281</f>
        <v>1183.5999999999999</v>
      </c>
      <c r="N281" s="473">
        <v>1183.5999999999999</v>
      </c>
      <c r="O281" s="466">
        <v>0</v>
      </c>
      <c r="P281" s="466">
        <v>0</v>
      </c>
      <c r="Q281" s="468">
        <v>0</v>
      </c>
      <c r="R281" s="467"/>
      <c r="S281" s="464"/>
    </row>
    <row r="282" spans="1:19" ht="36.75" x14ac:dyDescent="0.25">
      <c r="A282" s="466" t="s">
        <v>112</v>
      </c>
      <c r="B282" s="470" t="s">
        <v>242</v>
      </c>
      <c r="C282" s="472">
        <f t="shared" si="154"/>
        <v>330.4</v>
      </c>
      <c r="D282" s="473">
        <v>330.4</v>
      </c>
      <c r="E282" s="473">
        <v>0</v>
      </c>
      <c r="F282" s="473">
        <v>0</v>
      </c>
      <c r="G282" s="474">
        <v>0</v>
      </c>
      <c r="H282" s="472">
        <f t="shared" si="155"/>
        <v>330.4</v>
      </c>
      <c r="I282" s="473">
        <v>330.4</v>
      </c>
      <c r="J282" s="473">
        <v>0</v>
      </c>
      <c r="K282" s="473">
        <v>0</v>
      </c>
      <c r="L282" s="474">
        <v>0</v>
      </c>
      <c r="M282" s="477">
        <f t="shared" si="159"/>
        <v>316.39999999999998</v>
      </c>
      <c r="N282" s="473">
        <v>316.39999999999998</v>
      </c>
      <c r="O282" s="466">
        <v>0</v>
      </c>
      <c r="P282" s="466">
        <v>0</v>
      </c>
      <c r="Q282" s="468">
        <v>0</v>
      </c>
      <c r="R282" s="467"/>
      <c r="S282" s="464"/>
    </row>
    <row r="283" spans="1:19" ht="24.75" x14ac:dyDescent="0.25">
      <c r="A283" s="466" t="s">
        <v>113</v>
      </c>
      <c r="B283" s="470" t="s">
        <v>276</v>
      </c>
      <c r="C283" s="472">
        <f t="shared" si="154"/>
        <v>621.76</v>
      </c>
      <c r="D283" s="473">
        <v>621.76</v>
      </c>
      <c r="E283" s="473">
        <v>0</v>
      </c>
      <c r="F283" s="473">
        <v>0</v>
      </c>
      <c r="G283" s="474">
        <v>0</v>
      </c>
      <c r="H283" s="472">
        <f t="shared" si="155"/>
        <v>621.76</v>
      </c>
      <c r="I283" s="473">
        <v>621.76</v>
      </c>
      <c r="J283" s="473">
        <v>0</v>
      </c>
      <c r="K283" s="473">
        <v>0</v>
      </c>
      <c r="L283" s="474">
        <v>0</v>
      </c>
      <c r="M283" s="477">
        <f t="shared" si="159"/>
        <v>613.62</v>
      </c>
      <c r="N283" s="473">
        <v>613.62</v>
      </c>
      <c r="O283" s="466">
        <v>0</v>
      </c>
      <c r="P283" s="466">
        <v>0</v>
      </c>
      <c r="Q283" s="468">
        <v>0</v>
      </c>
      <c r="R283" s="467"/>
      <c r="S283" s="464"/>
    </row>
    <row r="284" spans="1:19" ht="24.75" x14ac:dyDescent="0.25">
      <c r="A284" s="466" t="s">
        <v>114</v>
      </c>
      <c r="B284" s="470" t="s">
        <v>243</v>
      </c>
      <c r="C284" s="472">
        <f t="shared" si="154"/>
        <v>889.94</v>
      </c>
      <c r="D284" s="473">
        <v>889.94</v>
      </c>
      <c r="E284" s="473">
        <v>0</v>
      </c>
      <c r="F284" s="473">
        <v>0</v>
      </c>
      <c r="G284" s="474">
        <v>0</v>
      </c>
      <c r="H284" s="472">
        <f t="shared" si="155"/>
        <v>889.94</v>
      </c>
      <c r="I284" s="473">
        <v>889.94</v>
      </c>
      <c r="J284" s="473">
        <v>0</v>
      </c>
      <c r="K284" s="473">
        <v>0</v>
      </c>
      <c r="L284" s="474">
        <v>0</v>
      </c>
      <c r="M284" s="477">
        <f t="shared" si="159"/>
        <v>875.64</v>
      </c>
      <c r="N284" s="473">
        <v>875.64</v>
      </c>
      <c r="O284" s="466">
        <v>0</v>
      </c>
      <c r="P284" s="466">
        <v>0</v>
      </c>
      <c r="Q284" s="468">
        <v>0</v>
      </c>
      <c r="R284" s="467"/>
      <c r="S284" s="464"/>
    </row>
    <row r="285" spans="1:19" ht="48.75" x14ac:dyDescent="0.25">
      <c r="A285" s="466">
        <v>3</v>
      </c>
      <c r="B285" s="471" t="s">
        <v>227</v>
      </c>
      <c r="C285" s="477">
        <f>D285</f>
        <v>15</v>
      </c>
      <c r="D285" s="478">
        <f>D286</f>
        <v>15</v>
      </c>
      <c r="E285" s="473">
        <f t="shared" ref="E285:G285" si="160">E286</f>
        <v>0</v>
      </c>
      <c r="F285" s="473">
        <f t="shared" si="160"/>
        <v>0</v>
      </c>
      <c r="G285" s="474">
        <f t="shared" si="160"/>
        <v>0</v>
      </c>
      <c r="H285" s="477">
        <f>I285</f>
        <v>15</v>
      </c>
      <c r="I285" s="478">
        <f>I286</f>
        <v>15</v>
      </c>
      <c r="J285" s="473">
        <f t="shared" ref="J285:L285" si="161">J286</f>
        <v>0</v>
      </c>
      <c r="K285" s="473">
        <f t="shared" si="161"/>
        <v>0</v>
      </c>
      <c r="L285" s="474">
        <f t="shared" si="161"/>
        <v>0</v>
      </c>
      <c r="M285" s="477">
        <f>N285</f>
        <v>15</v>
      </c>
      <c r="N285" s="478">
        <f>N286</f>
        <v>15</v>
      </c>
      <c r="O285" s="466">
        <f t="shared" ref="O285:Q285" si="162">O286</f>
        <v>0</v>
      </c>
      <c r="P285" s="466">
        <f t="shared" si="162"/>
        <v>0</v>
      </c>
      <c r="Q285" s="468">
        <f t="shared" si="162"/>
        <v>0</v>
      </c>
      <c r="R285" s="467"/>
      <c r="S285" s="464"/>
    </row>
    <row r="286" spans="1:19" ht="48.75" x14ac:dyDescent="0.25">
      <c r="A286" s="466"/>
      <c r="B286" s="470" t="s">
        <v>228</v>
      </c>
      <c r="C286" s="472">
        <f>D286</f>
        <v>15</v>
      </c>
      <c r="D286" s="473">
        <v>15</v>
      </c>
      <c r="E286" s="473">
        <v>0</v>
      </c>
      <c r="F286" s="473">
        <v>0</v>
      </c>
      <c r="G286" s="474">
        <v>0</v>
      </c>
      <c r="H286" s="472">
        <f>I286</f>
        <v>15</v>
      </c>
      <c r="I286" s="473">
        <v>15</v>
      </c>
      <c r="J286" s="473">
        <v>0</v>
      </c>
      <c r="K286" s="473">
        <v>0</v>
      </c>
      <c r="L286" s="474">
        <v>0</v>
      </c>
      <c r="M286" s="472">
        <f>N286</f>
        <v>15</v>
      </c>
      <c r="N286" s="473">
        <v>15</v>
      </c>
      <c r="O286" s="466">
        <v>0</v>
      </c>
      <c r="P286" s="466">
        <v>0</v>
      </c>
      <c r="Q286" s="468">
        <v>0</v>
      </c>
      <c r="R286" s="467"/>
      <c r="S286" s="464"/>
    </row>
    <row r="287" spans="1:19" ht="16.5" thickBot="1" x14ac:dyDescent="0.3">
      <c r="A287" s="539"/>
      <c r="B287" s="540" t="s">
        <v>99</v>
      </c>
      <c r="C287" s="541">
        <f>D287+E287+F287</f>
        <v>3057.2999999999997</v>
      </c>
      <c r="D287" s="541">
        <f>D276+D280+D285</f>
        <v>3057.2999999999997</v>
      </c>
      <c r="E287" s="541">
        <f>E280+E285+E286</f>
        <v>0</v>
      </c>
      <c r="F287" s="541">
        <f>F280+F285+F286</f>
        <v>0</v>
      </c>
      <c r="G287" s="542"/>
      <c r="H287" s="541">
        <f>I287+J287+K287</f>
        <v>3057.2999999999997</v>
      </c>
      <c r="I287" s="541">
        <f>I276+I280+I285</f>
        <v>3057.2999999999997</v>
      </c>
      <c r="J287" s="541">
        <f>J280+J285+J286</f>
        <v>0</v>
      </c>
      <c r="K287" s="541">
        <f>K280+K285+K286</f>
        <v>0</v>
      </c>
      <c r="L287" s="542"/>
      <c r="M287" s="541">
        <f>N287+O287+P287</f>
        <v>3010.4599999999996</v>
      </c>
      <c r="N287" s="541">
        <f>N276+N280+N285</f>
        <v>3010.4599999999996</v>
      </c>
      <c r="O287" s="541">
        <f>O280+O285+O286</f>
        <v>0</v>
      </c>
      <c r="P287" s="541">
        <f>P280+P285+P286</f>
        <v>0</v>
      </c>
      <c r="Q287" s="542"/>
      <c r="R287" s="643">
        <f>M287/C287*100</f>
        <v>98.467929218591564</v>
      </c>
      <c r="S287" s="464"/>
    </row>
    <row r="288" spans="1:19" ht="15.75" thickBot="1" x14ac:dyDescent="0.3">
      <c r="A288" s="689"/>
      <c r="B288" s="689"/>
      <c r="C288" s="689"/>
      <c r="D288" s="689"/>
      <c r="E288" s="689"/>
      <c r="F288" s="689"/>
      <c r="G288" s="689"/>
      <c r="H288" s="689"/>
      <c r="I288" s="689"/>
      <c r="J288" s="689"/>
      <c r="K288" s="689"/>
      <c r="L288" s="689"/>
      <c r="M288" s="689"/>
      <c r="N288" s="689"/>
      <c r="O288" s="689"/>
      <c r="P288" s="689"/>
      <c r="Q288" s="689"/>
      <c r="R288" s="689"/>
      <c r="S288" s="464"/>
    </row>
    <row r="289" spans="1:19" ht="25.5" customHeight="1" x14ac:dyDescent="0.3">
      <c r="A289" s="662" t="s">
        <v>303</v>
      </c>
      <c r="B289" s="662"/>
      <c r="C289" s="662"/>
      <c r="D289" s="662"/>
      <c r="E289" s="662"/>
      <c r="F289" s="662"/>
      <c r="G289" s="662"/>
      <c r="H289" s="662"/>
      <c r="I289" s="662"/>
      <c r="J289" s="662"/>
      <c r="K289" s="662"/>
      <c r="L289" s="662"/>
      <c r="M289" s="662"/>
      <c r="N289" s="662"/>
      <c r="O289" s="662"/>
      <c r="P289" s="662"/>
      <c r="Q289" s="662"/>
      <c r="R289" s="662"/>
      <c r="S289" s="464"/>
    </row>
    <row r="290" spans="1:19" ht="24.75" x14ac:dyDescent="0.25">
      <c r="A290" s="258"/>
      <c r="B290" s="438" t="s">
        <v>267</v>
      </c>
      <c r="C290" s="261">
        <f>D290+E290+F290</f>
        <v>1095.28</v>
      </c>
      <c r="D290" s="258">
        <v>209.47</v>
      </c>
      <c r="E290" s="258">
        <v>14.1</v>
      </c>
      <c r="F290" s="258">
        <v>871.71</v>
      </c>
      <c r="G290" s="258">
        <v>0</v>
      </c>
      <c r="H290" s="261">
        <f>I290+J290+K290</f>
        <v>1095.28</v>
      </c>
      <c r="I290" s="258">
        <v>209.47</v>
      </c>
      <c r="J290" s="258">
        <v>14.1</v>
      </c>
      <c r="K290" s="258">
        <v>871.71</v>
      </c>
      <c r="L290" s="258">
        <v>0</v>
      </c>
      <c r="M290" s="261">
        <f>N290+O290+P290</f>
        <v>1095.28</v>
      </c>
      <c r="N290" s="258">
        <v>209.47</v>
      </c>
      <c r="O290" s="258">
        <v>14.1</v>
      </c>
      <c r="P290" s="258">
        <v>871.71</v>
      </c>
      <c r="Q290" s="258">
        <v>0</v>
      </c>
      <c r="R290" s="258"/>
      <c r="S290" s="464"/>
    </row>
    <row r="291" spans="1:19" ht="36.75" x14ac:dyDescent="0.25">
      <c r="A291" s="457"/>
      <c r="B291" s="438" t="s">
        <v>268</v>
      </c>
      <c r="C291" s="456">
        <f>D291+E291+F291</f>
        <v>1519.24</v>
      </c>
      <c r="D291" s="457">
        <v>290.52999999999997</v>
      </c>
      <c r="E291" s="457">
        <v>28.2</v>
      </c>
      <c r="F291" s="457">
        <v>1200.51</v>
      </c>
      <c r="G291" s="455">
        <v>0</v>
      </c>
      <c r="H291" s="456">
        <f>I291+J291+K291</f>
        <v>1519.24</v>
      </c>
      <c r="I291" s="457">
        <v>290.52999999999997</v>
      </c>
      <c r="J291" s="457">
        <v>28.2</v>
      </c>
      <c r="K291" s="457">
        <v>1200.51</v>
      </c>
      <c r="L291" s="455">
        <v>0</v>
      </c>
      <c r="M291" s="456">
        <f>N291+O291+P291</f>
        <v>1519.24</v>
      </c>
      <c r="N291" s="457">
        <v>290.52999999999997</v>
      </c>
      <c r="O291" s="457">
        <v>28.2</v>
      </c>
      <c r="P291" s="457">
        <v>1200.51</v>
      </c>
      <c r="Q291" s="455">
        <v>0</v>
      </c>
      <c r="R291" s="456"/>
      <c r="S291" s="464"/>
    </row>
    <row r="292" spans="1:19" ht="15.75" x14ac:dyDescent="0.25">
      <c r="A292" s="427"/>
      <c r="B292" s="428" t="s">
        <v>99</v>
      </c>
      <c r="C292" s="440">
        <f>D292+E292+F292</f>
        <v>2614.5200000000004</v>
      </c>
      <c r="D292" s="440">
        <f>D290+D291</f>
        <v>500</v>
      </c>
      <c r="E292" s="440">
        <f>E290+E291</f>
        <v>42.3</v>
      </c>
      <c r="F292" s="440">
        <f>F290+F291</f>
        <v>2072.2200000000003</v>
      </c>
      <c r="G292" s="429">
        <f>G290+G291</f>
        <v>0</v>
      </c>
      <c r="H292" s="440">
        <f>I292+J292+K292</f>
        <v>2614.5200000000004</v>
      </c>
      <c r="I292" s="440">
        <f>I290+I291</f>
        <v>500</v>
      </c>
      <c r="J292" s="440">
        <f>J290+J291</f>
        <v>42.3</v>
      </c>
      <c r="K292" s="440">
        <f>K290+K291</f>
        <v>2072.2200000000003</v>
      </c>
      <c r="L292" s="429">
        <f>L290+L291</f>
        <v>0</v>
      </c>
      <c r="M292" s="440">
        <f>N292+O292+P292</f>
        <v>2614.5200000000004</v>
      </c>
      <c r="N292" s="440">
        <f>N290+N291</f>
        <v>500</v>
      </c>
      <c r="O292" s="440">
        <f>O290+O291</f>
        <v>42.3</v>
      </c>
      <c r="P292" s="440">
        <f>P290+P291</f>
        <v>2072.2200000000003</v>
      </c>
      <c r="Q292" s="429">
        <f>Q290+Q291</f>
        <v>0</v>
      </c>
      <c r="R292" s="644">
        <f>M292/C292*100</f>
        <v>100</v>
      </c>
      <c r="S292" s="464"/>
    </row>
    <row r="293" spans="1:19" ht="23.25" customHeight="1" x14ac:dyDescent="0.3">
      <c r="A293" s="680" t="s">
        <v>304</v>
      </c>
      <c r="B293" s="681"/>
      <c r="C293" s="681"/>
      <c r="D293" s="681"/>
      <c r="E293" s="681"/>
      <c r="F293" s="681"/>
      <c r="G293" s="681"/>
      <c r="H293" s="681"/>
      <c r="I293" s="681"/>
      <c r="J293" s="681"/>
      <c r="K293" s="681"/>
      <c r="L293" s="681"/>
      <c r="M293" s="681"/>
      <c r="N293" s="681"/>
      <c r="O293" s="681"/>
      <c r="P293" s="681"/>
      <c r="Q293" s="681"/>
      <c r="R293" s="682"/>
      <c r="S293" s="464"/>
    </row>
    <row r="294" spans="1:19" ht="48.75" x14ac:dyDescent="0.25">
      <c r="A294" s="543"/>
      <c r="B294" s="545" t="s">
        <v>235</v>
      </c>
      <c r="C294" s="472">
        <f t="shared" ref="C294" si="163">D294</f>
        <v>0</v>
      </c>
      <c r="D294" s="612">
        <v>0</v>
      </c>
      <c r="E294" s="612">
        <v>0</v>
      </c>
      <c r="F294" s="612">
        <v>0</v>
      </c>
      <c r="G294" s="613">
        <v>0</v>
      </c>
      <c r="H294" s="472">
        <f t="shared" ref="H294" si="164">I294</f>
        <v>0</v>
      </c>
      <c r="I294" s="612">
        <v>0</v>
      </c>
      <c r="J294" s="612">
        <v>0</v>
      </c>
      <c r="K294" s="612">
        <v>0</v>
      </c>
      <c r="L294" s="613">
        <v>0</v>
      </c>
      <c r="M294" s="472">
        <f t="shared" ref="M294" si="165">N294</f>
        <v>0</v>
      </c>
      <c r="N294" s="612">
        <v>0</v>
      </c>
      <c r="O294" s="612">
        <v>0</v>
      </c>
      <c r="P294" s="612">
        <v>0</v>
      </c>
      <c r="Q294" s="613">
        <v>0</v>
      </c>
      <c r="R294" s="544"/>
      <c r="S294" s="464"/>
    </row>
    <row r="295" spans="1:19" ht="60.75" x14ac:dyDescent="0.25">
      <c r="A295" s="547"/>
      <c r="B295" s="548" t="s">
        <v>236</v>
      </c>
      <c r="C295" s="609">
        <f>SUM(D295:G295)</f>
        <v>4932.3</v>
      </c>
      <c r="D295" s="610">
        <v>448.5</v>
      </c>
      <c r="E295" s="610">
        <v>403.5</v>
      </c>
      <c r="F295" s="610">
        <v>4080.3</v>
      </c>
      <c r="G295" s="611">
        <v>0</v>
      </c>
      <c r="H295" s="609">
        <f>SUM(I295:L295)</f>
        <v>4932.3</v>
      </c>
      <c r="I295" s="610">
        <v>448.5</v>
      </c>
      <c r="J295" s="610">
        <v>403.5</v>
      </c>
      <c r="K295" s="610">
        <v>4080.3</v>
      </c>
      <c r="L295" s="611">
        <v>0</v>
      </c>
      <c r="M295" s="609">
        <f>SUM(N295:Q295)</f>
        <v>4932.3</v>
      </c>
      <c r="N295" s="610">
        <v>448.5</v>
      </c>
      <c r="O295" s="610">
        <v>403.5</v>
      </c>
      <c r="P295" s="610">
        <v>4080.3</v>
      </c>
      <c r="Q295" s="611">
        <v>0</v>
      </c>
      <c r="R295" s="549"/>
      <c r="S295" s="464"/>
    </row>
    <row r="296" spans="1:19" ht="15.75" x14ac:dyDescent="0.25">
      <c r="A296" s="427"/>
      <c r="B296" s="428" t="s">
        <v>99</v>
      </c>
      <c r="C296" s="440">
        <f>SUM(C294:C295)</f>
        <v>4932.3</v>
      </c>
      <c r="D296" s="440">
        <f t="shared" ref="D296:Q296" si="166">SUM(D294:D295)</f>
        <v>448.5</v>
      </c>
      <c r="E296" s="440">
        <f t="shared" si="166"/>
        <v>403.5</v>
      </c>
      <c r="F296" s="440">
        <f t="shared" si="166"/>
        <v>4080.3</v>
      </c>
      <c r="G296" s="429">
        <f t="shared" si="166"/>
        <v>0</v>
      </c>
      <c r="H296" s="440">
        <f t="shared" si="166"/>
        <v>4932.3</v>
      </c>
      <c r="I296" s="440">
        <f t="shared" si="166"/>
        <v>448.5</v>
      </c>
      <c r="J296" s="440">
        <f t="shared" si="166"/>
        <v>403.5</v>
      </c>
      <c r="K296" s="440">
        <f t="shared" si="166"/>
        <v>4080.3</v>
      </c>
      <c r="L296" s="429">
        <f t="shared" si="166"/>
        <v>0</v>
      </c>
      <c r="M296" s="440">
        <f t="shared" si="166"/>
        <v>4932.3</v>
      </c>
      <c r="N296" s="440">
        <f t="shared" si="166"/>
        <v>448.5</v>
      </c>
      <c r="O296" s="440">
        <f t="shared" si="166"/>
        <v>403.5</v>
      </c>
      <c r="P296" s="440">
        <f t="shared" si="166"/>
        <v>4080.3</v>
      </c>
      <c r="Q296" s="429">
        <f t="shared" si="166"/>
        <v>0</v>
      </c>
      <c r="R296" s="644">
        <f>M296/C296*100</f>
        <v>100</v>
      </c>
      <c r="S296" s="464"/>
    </row>
    <row r="297" spans="1:19" ht="39.75" customHeight="1" x14ac:dyDescent="0.3">
      <c r="A297" s="683" t="s">
        <v>275</v>
      </c>
      <c r="B297" s="684"/>
      <c r="C297" s="684"/>
      <c r="D297" s="684"/>
      <c r="E297" s="684"/>
      <c r="F297" s="684"/>
      <c r="G297" s="684"/>
      <c r="H297" s="684"/>
      <c r="I297" s="684"/>
      <c r="J297" s="684"/>
      <c r="K297" s="684"/>
      <c r="L297" s="684"/>
      <c r="M297" s="684"/>
      <c r="N297" s="684"/>
      <c r="O297" s="684"/>
      <c r="P297" s="684"/>
      <c r="Q297" s="684"/>
      <c r="R297" s="685"/>
      <c r="S297" s="464"/>
    </row>
    <row r="298" spans="1:19" ht="84.75" x14ac:dyDescent="0.25">
      <c r="A298" s="543"/>
      <c r="B298" s="545" t="s">
        <v>269</v>
      </c>
      <c r="C298" s="472">
        <f t="shared" ref="C298" si="167">D298</f>
        <v>16</v>
      </c>
      <c r="D298" s="612">
        <v>16</v>
      </c>
      <c r="E298" s="612">
        <v>0</v>
      </c>
      <c r="F298" s="612">
        <v>0</v>
      </c>
      <c r="G298" s="613">
        <v>0</v>
      </c>
      <c r="H298" s="472">
        <f t="shared" ref="H298" si="168">I298</f>
        <v>16</v>
      </c>
      <c r="I298" s="646">
        <v>16</v>
      </c>
      <c r="J298" s="646">
        <v>0</v>
      </c>
      <c r="K298" s="646">
        <v>0</v>
      </c>
      <c r="L298" s="613">
        <v>0</v>
      </c>
      <c r="M298" s="472">
        <f t="shared" ref="M298" si="169">N298</f>
        <v>16</v>
      </c>
      <c r="N298" s="612">
        <v>16</v>
      </c>
      <c r="O298" s="612">
        <v>0</v>
      </c>
      <c r="P298" s="612">
        <v>0</v>
      </c>
      <c r="Q298" s="613">
        <v>0</v>
      </c>
      <c r="R298" s="544"/>
      <c r="S298" s="464"/>
    </row>
    <row r="299" spans="1:19" ht="35.25" customHeight="1" x14ac:dyDescent="0.25">
      <c r="A299" s="427"/>
      <c r="B299" s="428" t="s">
        <v>99</v>
      </c>
      <c r="C299" s="607">
        <f>D299+E299+F299</f>
        <v>16</v>
      </c>
      <c r="D299" s="607">
        <f>SUM(D298)</f>
        <v>16</v>
      </c>
      <c r="E299" s="607">
        <f t="shared" ref="E299:G299" si="170">SUM(E298)</f>
        <v>0</v>
      </c>
      <c r="F299" s="607">
        <f t="shared" si="170"/>
        <v>0</v>
      </c>
      <c r="G299" s="608">
        <f t="shared" si="170"/>
        <v>0</v>
      </c>
      <c r="H299" s="607">
        <f>I299+J299+K299</f>
        <v>16</v>
      </c>
      <c r="I299" s="607">
        <f t="shared" ref="I299:L299" si="171">SUM(I298)</f>
        <v>16</v>
      </c>
      <c r="J299" s="607">
        <f t="shared" si="171"/>
        <v>0</v>
      </c>
      <c r="K299" s="607">
        <f t="shared" si="171"/>
        <v>0</v>
      </c>
      <c r="L299" s="608">
        <f t="shared" si="171"/>
        <v>0</v>
      </c>
      <c r="M299" s="607">
        <f>N299+O299+P299</f>
        <v>16</v>
      </c>
      <c r="N299" s="607">
        <f t="shared" ref="N299:Q299" si="172">SUM(N298)</f>
        <v>16</v>
      </c>
      <c r="O299" s="607">
        <f t="shared" si="172"/>
        <v>0</v>
      </c>
      <c r="P299" s="607">
        <f t="shared" si="172"/>
        <v>0</v>
      </c>
      <c r="Q299" s="608">
        <f t="shared" si="172"/>
        <v>0</v>
      </c>
      <c r="R299" s="644">
        <f>M299/C299*100</f>
        <v>100</v>
      </c>
      <c r="S299" s="464"/>
    </row>
    <row r="300" spans="1:19" ht="42" customHeight="1" x14ac:dyDescent="0.3">
      <c r="A300" s="683" t="s">
        <v>273</v>
      </c>
      <c r="B300" s="684"/>
      <c r="C300" s="684"/>
      <c r="D300" s="684"/>
      <c r="E300" s="684"/>
      <c r="F300" s="684"/>
      <c r="G300" s="684"/>
      <c r="H300" s="684"/>
      <c r="I300" s="684"/>
      <c r="J300" s="684"/>
      <c r="K300" s="684"/>
      <c r="L300" s="684"/>
      <c r="M300" s="684"/>
      <c r="N300" s="684"/>
      <c r="O300" s="684"/>
      <c r="P300" s="684"/>
      <c r="Q300" s="684"/>
      <c r="R300" s="685"/>
      <c r="S300" s="464"/>
    </row>
    <row r="301" spans="1:19" ht="24.75" x14ac:dyDescent="0.25">
      <c r="A301" s="592"/>
      <c r="B301" s="548" t="s">
        <v>270</v>
      </c>
      <c r="C301" s="609">
        <f t="shared" ref="C301:C303" si="173">D301</f>
        <v>0</v>
      </c>
      <c r="D301" s="75">
        <v>0</v>
      </c>
      <c r="E301" s="75">
        <v>0</v>
      </c>
      <c r="F301" s="75">
        <v>0</v>
      </c>
      <c r="G301" s="75">
        <v>0</v>
      </c>
      <c r="H301" s="609">
        <f t="shared" ref="H301" si="174">I301</f>
        <v>0</v>
      </c>
      <c r="I301" s="26">
        <v>0</v>
      </c>
      <c r="J301" s="26">
        <v>0</v>
      </c>
      <c r="K301" s="26">
        <v>0</v>
      </c>
      <c r="L301" s="75">
        <v>0</v>
      </c>
      <c r="M301" s="609">
        <f>N301+O301+P301+Q301</f>
        <v>0</v>
      </c>
      <c r="N301" s="75">
        <v>0</v>
      </c>
      <c r="O301" s="75">
        <v>0</v>
      </c>
      <c r="P301" s="75">
        <v>0</v>
      </c>
      <c r="Q301" s="75">
        <v>0</v>
      </c>
      <c r="R301" s="549"/>
      <c r="S301" s="464"/>
    </row>
    <row r="302" spans="1:19" ht="36.75" x14ac:dyDescent="0.25">
      <c r="A302" s="591"/>
      <c r="B302" s="548" t="s">
        <v>167</v>
      </c>
      <c r="C302" s="609">
        <f t="shared" si="173"/>
        <v>0</v>
      </c>
      <c r="D302" s="75">
        <v>0</v>
      </c>
      <c r="E302" s="75">
        <v>0</v>
      </c>
      <c r="F302" s="75">
        <v>0</v>
      </c>
      <c r="G302" s="75">
        <v>0</v>
      </c>
      <c r="H302" s="609">
        <v>0</v>
      </c>
      <c r="I302" s="26">
        <v>0</v>
      </c>
      <c r="J302" s="26">
        <v>0</v>
      </c>
      <c r="K302" s="26">
        <v>0</v>
      </c>
      <c r="L302" s="75">
        <v>0</v>
      </c>
      <c r="M302" s="609">
        <f t="shared" ref="M302:M303" si="175">N302+O302+P302+Q302</f>
        <v>0</v>
      </c>
      <c r="N302" s="75">
        <v>0</v>
      </c>
      <c r="O302" s="75">
        <v>0</v>
      </c>
      <c r="P302" s="75">
        <v>0</v>
      </c>
      <c r="Q302" s="75">
        <v>0</v>
      </c>
      <c r="R302" s="549"/>
      <c r="S302" s="464"/>
    </row>
    <row r="303" spans="1:19" ht="41.25" customHeight="1" x14ac:dyDescent="0.25">
      <c r="A303" s="591"/>
      <c r="B303" s="548" t="s">
        <v>271</v>
      </c>
      <c r="C303" s="609">
        <f t="shared" si="173"/>
        <v>5</v>
      </c>
      <c r="D303" s="75">
        <v>5</v>
      </c>
      <c r="E303" s="75">
        <v>0</v>
      </c>
      <c r="F303" s="75">
        <v>0</v>
      </c>
      <c r="G303" s="75">
        <v>0</v>
      </c>
      <c r="H303" s="609">
        <v>5</v>
      </c>
      <c r="I303" s="26">
        <v>5</v>
      </c>
      <c r="J303" s="26">
        <v>0</v>
      </c>
      <c r="K303" s="26">
        <v>0</v>
      </c>
      <c r="L303" s="75">
        <v>0</v>
      </c>
      <c r="M303" s="609">
        <f t="shared" si="175"/>
        <v>5</v>
      </c>
      <c r="N303" s="75">
        <v>5</v>
      </c>
      <c r="O303" s="75">
        <v>0</v>
      </c>
      <c r="P303" s="75">
        <v>0</v>
      </c>
      <c r="Q303" s="75">
        <v>0</v>
      </c>
      <c r="R303" s="549"/>
      <c r="S303" s="464"/>
    </row>
    <row r="304" spans="1:19" ht="15.75" x14ac:dyDescent="0.25">
      <c r="A304" s="591"/>
      <c r="B304" s="428" t="s">
        <v>99</v>
      </c>
      <c r="C304" s="615">
        <f>D304+E304+F304</f>
        <v>5</v>
      </c>
      <c r="D304" s="615">
        <f>D303</f>
        <v>5</v>
      </c>
      <c r="E304" s="615">
        <f t="shared" ref="E304:F304" si="176">E303</f>
        <v>0</v>
      </c>
      <c r="F304" s="615">
        <f t="shared" si="176"/>
        <v>0</v>
      </c>
      <c r="G304" s="615">
        <v>0</v>
      </c>
      <c r="H304" s="615">
        <f>I304+J304+K304</f>
        <v>5</v>
      </c>
      <c r="I304" s="615">
        <f>I301+I302+I303</f>
        <v>5</v>
      </c>
      <c r="J304" s="615">
        <f t="shared" ref="J304:K304" si="177">J301+J302+J303</f>
        <v>0</v>
      </c>
      <c r="K304" s="615">
        <f t="shared" si="177"/>
        <v>0</v>
      </c>
      <c r="L304" s="615">
        <v>0</v>
      </c>
      <c r="M304" s="615">
        <f>N304+O304+P304</f>
        <v>5</v>
      </c>
      <c r="N304" s="615">
        <f>N301+N302+N303</f>
        <v>5</v>
      </c>
      <c r="O304" s="615">
        <f t="shared" ref="O304:P304" si="178">O301+O302+O303</f>
        <v>0</v>
      </c>
      <c r="P304" s="615">
        <f t="shared" si="178"/>
        <v>0</v>
      </c>
      <c r="Q304" s="615">
        <v>0</v>
      </c>
      <c r="R304" s="439">
        <f>M304/C304*100</f>
        <v>100</v>
      </c>
      <c r="S304" s="464"/>
    </row>
    <row r="305" spans="1:19" ht="15.75" x14ac:dyDescent="0.25">
      <c r="A305" s="550"/>
      <c r="B305" s="551" t="s">
        <v>147</v>
      </c>
      <c r="C305" s="552">
        <f>SUM(D305:G305)</f>
        <v>311849.90999999997</v>
      </c>
      <c r="D305" s="552">
        <f>D18+D104+D135+D140+D145+D148+D185+D223+D228+D240+D245+D268+D274+D287+D292+D296+D299+D304</f>
        <v>231209.68999999997</v>
      </c>
      <c r="E305" s="552">
        <f>E18+E104+E135+E140+E145+E148+E185+E223+E228+E240+E245+E268+E274+E287+E292+E296+E299+E304</f>
        <v>74228.600000000006</v>
      </c>
      <c r="F305" s="552">
        <f>F18+F104+F135+F140+F145+F148+F185+F223+F228+F240+F245+F268+F274+F287+F292+F296+F299+F304</f>
        <v>6411.6200000000008</v>
      </c>
      <c r="G305" s="552">
        <f>G18+G104+G135+G140+G145+G148+G185+G223+G228+G240+G245+G268+G274+G287+G292+G296+G299+G304</f>
        <v>0</v>
      </c>
      <c r="H305" s="552">
        <f>SUM(I305:L305)</f>
        <v>311849.90999999997</v>
      </c>
      <c r="I305" s="552">
        <f>I18+I104+I135+I140+I145+I148+I185+I223+I228+I240+I245+I268+I274+I287+I292+I296+I299+I304</f>
        <v>231209.68999999997</v>
      </c>
      <c r="J305" s="552">
        <f>J18+J104+J135+J140+J145+J148+J185+J223+J228+J240+J245+J268+J274+J287+J292+J296+J299+J304</f>
        <v>74228.600000000006</v>
      </c>
      <c r="K305" s="552">
        <f>K18+K104+K135+K140+K145+K148+K185+K223+K228+K240+K245+K268+K274+K287+K292+K296+K299+K304</f>
        <v>6411.6200000000008</v>
      </c>
      <c r="L305" s="552">
        <f>L18+L104+L135+L140+L145+L148+L185+L223+L228+L240+L245+L268+L274+L287+L292+L296+L299+L304</f>
        <v>0</v>
      </c>
      <c r="M305" s="552">
        <f>SUM(N305:Q305)</f>
        <v>269819.16000000003</v>
      </c>
      <c r="N305" s="552">
        <f>N18+N104+N135+N140+N145+N148+N185+N223+N228+N240+N245+N268+N274+N287+N292+N296+N299+N304</f>
        <v>229866.93999999997</v>
      </c>
      <c r="O305" s="552">
        <f>O18+O104+O135+O140+O145+O148+O185+O223+O228+O240+O245+O268+O274+O287+O292+O296+O299+O304</f>
        <v>33670.200000000012</v>
      </c>
      <c r="P305" s="552">
        <f>P18+P104+P135+P140+P145+P148+P185+P223+P228+P240+P245+P268+P274+P287+P292+P296+P299+P304</f>
        <v>6282.02</v>
      </c>
      <c r="Q305" s="552">
        <f>Q18+Q104+Q135+Q140+Q145+Q148+Q185+Q223+Q228+Q240+Q245+Q268+Q274+Q287+Q292+Q296+Q299+Q304</f>
        <v>0</v>
      </c>
      <c r="R305" s="573">
        <f>M305/C305*100</f>
        <v>86.522122132406594</v>
      </c>
      <c r="S305" s="464"/>
    </row>
    <row r="306" spans="1:19" ht="20.25" x14ac:dyDescent="0.3">
      <c r="C306" s="556"/>
      <c r="D306" s="546"/>
      <c r="E306" s="546"/>
      <c r="F306" s="546"/>
      <c r="G306" s="546"/>
      <c r="H306" s="546"/>
      <c r="I306" s="546"/>
      <c r="J306" s="546"/>
      <c r="K306" s="546"/>
      <c r="L306" s="546"/>
      <c r="M306" s="546"/>
      <c r="N306" s="546"/>
      <c r="O306" s="546"/>
      <c r="P306" s="546"/>
      <c r="Q306" s="546"/>
      <c r="R306" s="546"/>
      <c r="S306" s="464"/>
    </row>
    <row r="307" spans="1:19" x14ac:dyDescent="0.25">
      <c r="C307" s="424"/>
      <c r="H307" s="424"/>
      <c r="M307" s="424"/>
    </row>
  </sheetData>
  <mergeCells count="30">
    <mergeCell ref="A297:R297"/>
    <mergeCell ref="A300:R300"/>
    <mergeCell ref="A246:R246"/>
    <mergeCell ref="A269:R269"/>
    <mergeCell ref="A275:R275"/>
    <mergeCell ref="A288:R288"/>
    <mergeCell ref="A289:R289"/>
    <mergeCell ref="A293:R293"/>
    <mergeCell ref="A241:R241"/>
    <mergeCell ref="A8:R8"/>
    <mergeCell ref="A9:A13"/>
    <mergeCell ref="A19:R19"/>
    <mergeCell ref="A105:R105"/>
    <mergeCell ref="A136:R136"/>
    <mergeCell ref="A141:R141"/>
    <mergeCell ref="A146:R146"/>
    <mergeCell ref="A149:R149"/>
    <mergeCell ref="A186:R186"/>
    <mergeCell ref="A224:R224"/>
    <mergeCell ref="A229:R229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H3:I3"/>
  </mergeCells>
  <pageMargins left="0.7" right="0.7" top="0.75" bottom="0.75" header="0.3" footer="0.3"/>
  <pageSetup paperSize="9" scale="63" fitToHeight="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2019</vt:lpstr>
      <vt:lpstr>'год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2020-01-30T23:05:16Z</cp:lastPrinted>
  <dcterms:created xsi:type="dcterms:W3CDTF">2015-05-18T05:44:18Z</dcterms:created>
  <dcterms:modified xsi:type="dcterms:W3CDTF">2020-07-02T06:13:51Z</dcterms:modified>
</cp:coreProperties>
</file>