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585" windowWidth="14340" windowHeight="121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Лист1!$A$1:$G$229</definedName>
  </definedNames>
  <calcPr calcId="145621"/>
</workbook>
</file>

<file path=xl/calcChain.xml><?xml version="1.0" encoding="utf-8"?>
<calcChain xmlns="http://schemas.openxmlformats.org/spreadsheetml/2006/main">
  <c r="F198" i="1" l="1"/>
  <c r="E198" i="1"/>
  <c r="D198" i="1"/>
  <c r="E158" i="1"/>
  <c r="D158" i="1"/>
  <c r="E175" i="1"/>
  <c r="D175" i="1"/>
  <c r="E222" i="1"/>
  <c r="D222" i="1"/>
  <c r="E195" i="1"/>
  <c r="D195" i="1"/>
  <c r="D205" i="1"/>
  <c r="E212" i="1"/>
  <c r="D212" i="1"/>
  <c r="E216" i="1"/>
  <c r="D216" i="1"/>
  <c r="D128" i="1"/>
  <c r="E112" i="1"/>
  <c r="D112" i="1"/>
  <c r="E100" i="1"/>
  <c r="D100" i="1"/>
  <c r="F100" i="1" s="1"/>
  <c r="E96" i="1"/>
  <c r="F96" i="1" s="1"/>
  <c r="D96" i="1"/>
  <c r="E90" i="1"/>
  <c r="D90" i="1"/>
  <c r="E23" i="1"/>
  <c r="D23" i="1"/>
  <c r="E20" i="1"/>
  <c r="D20" i="1"/>
  <c r="E41" i="1"/>
  <c r="D41" i="1"/>
  <c r="E59" i="1"/>
  <c r="D59" i="1"/>
  <c r="E48" i="1"/>
  <c r="F48" i="1" s="1"/>
  <c r="D48" i="1"/>
  <c r="E52" i="1"/>
  <c r="D52" i="1"/>
  <c r="E35" i="1"/>
  <c r="D35" i="1"/>
  <c r="E17" i="1"/>
  <c r="F17" i="1" s="1"/>
  <c r="D17" i="1"/>
  <c r="D9" i="1"/>
  <c r="F5" i="1"/>
  <c r="E9" i="1"/>
  <c r="F158" i="1" l="1"/>
  <c r="F175" i="1"/>
  <c r="F90" i="1"/>
  <c r="F112" i="1"/>
  <c r="F52" i="1"/>
  <c r="F9" i="1"/>
  <c r="F35" i="1"/>
  <c r="F59" i="1"/>
  <c r="F23" i="1"/>
  <c r="F222" i="1"/>
  <c r="F195" i="1"/>
  <c r="F212" i="1"/>
  <c r="D60" i="1"/>
  <c r="E60" i="1"/>
  <c r="F20" i="1"/>
  <c r="E84" i="1"/>
  <c r="F84" i="1" s="1"/>
  <c r="D84" i="1"/>
  <c r="E80" i="1"/>
  <c r="D80" i="1"/>
  <c r="E67" i="1"/>
  <c r="D67" i="1"/>
  <c r="D75" i="1"/>
  <c r="F73" i="1"/>
  <c r="E75" i="1"/>
  <c r="F67" i="1" l="1"/>
  <c r="F60" i="1"/>
  <c r="F75" i="1"/>
  <c r="F80" i="1"/>
  <c r="E85" i="1"/>
  <c r="E223" i="1" s="1"/>
  <c r="D85" i="1"/>
  <c r="F185" i="1"/>
  <c r="E186" i="1"/>
  <c r="D186" i="1"/>
  <c r="F186" i="1" l="1"/>
  <c r="F85" i="1"/>
  <c r="F138" i="1"/>
  <c r="E139" i="1"/>
  <c r="D139" i="1"/>
  <c r="F139" i="1" l="1"/>
  <c r="F95" i="1"/>
  <c r="E153" i="1"/>
  <c r="D153" i="1"/>
  <c r="D223" i="1" s="1"/>
  <c r="F223" i="1" s="1"/>
  <c r="E166" i="1"/>
  <c r="F166" i="1" s="1"/>
  <c r="D166" i="1"/>
  <c r="F165" i="1"/>
  <c r="F164" i="1"/>
  <c r="F162" i="1"/>
  <c r="F160" i="1"/>
  <c r="F153" i="1" l="1"/>
  <c r="F203" i="1"/>
  <c r="F202" i="1"/>
  <c r="E205" i="1"/>
  <c r="F205" i="1" s="1"/>
  <c r="F204" i="1"/>
  <c r="F197" i="1" l="1"/>
  <c r="F219" i="1" l="1"/>
  <c r="F218" i="1"/>
  <c r="F211" i="1"/>
  <c r="F209" i="1"/>
  <c r="F207" i="1"/>
  <c r="F214" i="1"/>
  <c r="F215" i="1"/>
  <c r="F174" i="1"/>
  <c r="F173" i="1"/>
  <c r="F172" i="1"/>
  <c r="F171" i="1"/>
  <c r="F170" i="1"/>
  <c r="F168" i="1"/>
  <c r="F157" i="1"/>
  <c r="F156" i="1"/>
  <c r="F155" i="1"/>
  <c r="F124" i="1" l="1"/>
  <c r="F123" i="1"/>
  <c r="F122" i="1"/>
  <c r="F121" i="1"/>
  <c r="F120" i="1"/>
  <c r="F119" i="1"/>
  <c r="F118" i="1"/>
  <c r="F117" i="1"/>
  <c r="F116" i="1"/>
  <c r="F115" i="1"/>
  <c r="F114" i="1"/>
  <c r="F78" i="1" l="1"/>
  <c r="F77" i="1"/>
  <c r="F72" i="1"/>
  <c r="F71" i="1"/>
  <c r="F70" i="1"/>
  <c r="F69" i="1"/>
  <c r="F184" i="1" l="1"/>
  <c r="F183" i="1"/>
  <c r="F182" i="1"/>
  <c r="F181" i="1"/>
  <c r="F194" i="1" l="1"/>
  <c r="F89" i="1"/>
  <c r="F88" i="1"/>
  <c r="F87" i="1"/>
  <c r="F201" i="1" l="1"/>
  <c r="F111" i="1"/>
  <c r="F110" i="1"/>
  <c r="F109" i="1"/>
  <c r="F108" i="1"/>
  <c r="F107" i="1"/>
  <c r="F106" i="1"/>
  <c r="F105" i="1"/>
  <c r="F104" i="1"/>
  <c r="F103" i="1"/>
  <c r="F102" i="1"/>
  <c r="F216" i="1" l="1"/>
  <c r="F40" i="1"/>
  <c r="F39" i="1"/>
  <c r="F38" i="1"/>
  <c r="F37" i="1"/>
  <c r="F34" i="1"/>
  <c r="F33" i="1"/>
  <c r="F32" i="1"/>
  <c r="F28" i="1"/>
  <c r="F26" i="1"/>
  <c r="F25" i="1"/>
  <c r="F22" i="1"/>
  <c r="F41" i="1" l="1"/>
  <c r="F6" i="1" l="1"/>
  <c r="F7" i="1"/>
  <c r="F93" i="1" l="1"/>
  <c r="F148" i="1" l="1"/>
  <c r="F193" i="1"/>
  <c r="F189" i="1"/>
  <c r="F83" i="1" l="1"/>
  <c r="F82" i="1"/>
  <c r="F66" i="1" l="1"/>
  <c r="F65" i="1"/>
  <c r="F64" i="1"/>
  <c r="F63" i="1"/>
  <c r="F58" i="1"/>
  <c r="F57" i="1"/>
  <c r="F56" i="1"/>
  <c r="F55" i="1"/>
  <c r="F54" i="1"/>
  <c r="F94" i="1"/>
  <c r="F92" i="1"/>
  <c r="F163" i="1"/>
  <c r="F142" i="1"/>
  <c r="F149" i="1"/>
  <c r="F150" i="1"/>
  <c r="F132" i="1"/>
  <c r="F135" i="1"/>
  <c r="F125" i="1"/>
  <c r="F126" i="1"/>
  <c r="F127" i="1"/>
  <c r="E128" i="1"/>
  <c r="F128" i="1" s="1"/>
  <c r="F98" i="1"/>
  <c r="F51" i="1"/>
  <c r="F50" i="1" l="1"/>
  <c r="F47" i="1"/>
  <c r="F46" i="1"/>
  <c r="F45" i="1"/>
  <c r="F44" i="1"/>
  <c r="F43" i="1"/>
  <c r="F19" i="1"/>
  <c r="F16" i="1"/>
  <c r="F15" i="1"/>
  <c r="F14" i="1"/>
  <c r="F13" i="1"/>
  <c r="F12" i="1"/>
  <c r="F8" i="1"/>
</calcChain>
</file>

<file path=xl/sharedStrings.xml><?xml version="1.0" encoding="utf-8"?>
<sst xmlns="http://schemas.openxmlformats.org/spreadsheetml/2006/main" count="416" uniqueCount="225">
  <si>
    <t>Наименование целевых показателей и индикаторов Программ</t>
  </si>
  <si>
    <t>Ед изм</t>
  </si>
  <si>
    <t xml:space="preserve">Обеспечение круглогодичного содержания автомобильных дорог </t>
  </si>
  <si>
    <t>Проведение ремонта автомобильных дорог</t>
  </si>
  <si>
    <t xml:space="preserve">Прирост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</si>
  <si>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 xml:space="preserve">Доля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</si>
  <si>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>км</t>
  </si>
  <si>
    <t>%</t>
  </si>
  <si>
    <t>Подпрограмма «Молодежь Омсукчанского городского округа»</t>
  </si>
  <si>
    <t>Количество молодежи, участвующее в деятельности детских и молодежных общественных объединений, к общему количеству молодежи</t>
  </si>
  <si>
    <t>Количество молодежи, участвующее в программах по трудоустройству, профессиональному информированию и повышению квалификации, к общему количеству молодежи</t>
  </si>
  <si>
    <t>Количество молодежи, участвующее в мероприятиях по пропаганде здорового образа жизни, к общему количеству молодежи</t>
  </si>
  <si>
    <t>Количество молодых людей, вовлеченных в социальную практику, к общему количеству молодежи</t>
  </si>
  <si>
    <t>Количество молодежи, участвующее в мероприятиях творческой направленности, к общему количеству молодежи</t>
  </si>
  <si>
    <t>Количество молодых семей, улучшивших жилищные условия (в том числе с использованием ипотечных кредитов и займов), при оказании содействия за счет средств федерального, областного и местных бюджетов</t>
  </si>
  <si>
    <t>Подпрограмма «Организация мероприятий направленных на поддержку семьи, материнства и детства в Омсукчанском городском округе»</t>
  </si>
  <si>
    <t>Доля численности детей школьного и дошкольного возраста, участников праздничного мероприятия районного уровня «День защиты детей» от общего количества детей школьного и дошкольного возраста в Омсукчанском городском округе</t>
  </si>
  <si>
    <t>Количество семей - кандидатов на получение награды «За любовь и верность»</t>
  </si>
  <si>
    <t>Доля численности детей школьного возраста, участников праздничного мероприятия районного уровня «День знаний» от общего количества детей школьного возраста в Омсукчанском городском округе</t>
  </si>
  <si>
    <t>Количество женщин, участниц мероприятия районного уровня «День Матери России»</t>
  </si>
  <si>
    <t>Доля численности семей, воспитывающих детей-сирот и оставшихся без попечения родителей до 18 лет, и семей, воспитывающих детей-инвалидов, участников в проведении акции по поддержке от общего количества, зарегистрированных в Магаданском областном ГКУ социальной поддержки и социального обслуживания населения «Омсукчанский социальный центр» и органах местного самоуправления</t>
  </si>
  <si>
    <t>Подпрограмма Улучшение демографической ситуации в Омсукчанском районе</t>
  </si>
  <si>
    <t>Выплата единовременного денежного пособия при рождении ребенка</t>
  </si>
  <si>
    <t>Подпрограмма «Забота о старшем поколении Омсукчанского городского округа»</t>
  </si>
  <si>
    <t>Доля численности неработающих пенсионеров старше 60 лет, получающих различные виды  материальной поддержки в рамках Мероприятий Программы от общей численности неработающих пенсионеров старше 60 лет, зарегистрированных на территории Омсукчанского городского округа.</t>
  </si>
  <si>
    <t>Доля численности неработающих пенсионеров старше 60 лет, имеющих звание «Ветеран труда Омсукчанского городского округа», получающих ежемесячную выплату по отношению к гражданам, имеющим звание «Ветеран труда Омсукчанского городского округа».</t>
  </si>
  <si>
    <t>Доля неработающих пенсионеров, старше 60 лет, получателей бесплатной подписки на газету «Омсукчанские вести» к общей численности пенсионеров старше 60 лет, проживающих в Омсукчанском городском округе.</t>
  </si>
  <si>
    <t xml:space="preserve">Доля неработающих пенсионеров, старше 60 лет, пользующихся  бесплатным проездом по маршруту Дукат-Омсукчан к количеству неработающих пенсионеров старше 60 лет проживающих в  п. Дукат.            </t>
  </si>
  <si>
    <t xml:space="preserve">Количество пожилых граждан, получающих ежемесячную выплату в размере 3450 руб. на приобретение предметов индивидуального ухода.   </t>
  </si>
  <si>
    <t>Количество неработающих пенсионеров старше 75 лет получающих единовременную денежную выплату к юбилейным датам</t>
  </si>
  <si>
    <t>Количество неработающих пенсионеров, участников ВОВ, получающих единовременную денежную выплату к празднованию 9 мая «День Победы»</t>
  </si>
  <si>
    <t>Количество неработающих пенсионеров, участников праздничного мероприятия «День ветерана труда Омсукчанского городского округа</t>
  </si>
  <si>
    <t>Количество неработающих пенсионеров старше 65 лет, участников праздничного мероприятия «День пожилого человека».</t>
  </si>
  <si>
    <t>Подпрограмма «Комплексные меры по поддержке коренных малочисленных народов Севера, проживающих на территории»</t>
  </si>
  <si>
    <t xml:space="preserve">Реставрация редких национальных экспонатов, костюмов, украшений и т.д.)    </t>
  </si>
  <si>
    <t>Коли-чество семей</t>
  </si>
  <si>
    <t>Количество семей</t>
  </si>
  <si>
    <t>Чел.</t>
  </si>
  <si>
    <t>Родовых общин</t>
  </si>
  <si>
    <t>шт</t>
  </si>
  <si>
    <t>Степень оснащения нормативно правовой базой и методическими материалами по вопросам муниципальной службы</t>
  </si>
  <si>
    <t>Доля муниципальных служащих, данные о которых включены в реестр муниципальных служащих муниципального образования</t>
  </si>
  <si>
    <t>Рост доверия граждан к органам местного самоуправления Омсукчанского городского округа</t>
  </si>
  <si>
    <t>Доля объемов ЭЭ, потребляемой БУ, оплата которой осуществляются с использованием приборов учета, в общем объеме ЭЭ, потребляемой БУ на территории м/о</t>
  </si>
  <si>
    <t>Доля объемов ТЭ, потребляемой БУ, оплата которой осуществляются с использованием приборов учета, в общем объеме ТЭ, потребляемой БУ на территории м/о</t>
  </si>
  <si>
    <t>Удельный расход воды на снабжение БУ, расчеты за которую осуществляются с использованием приборов учета (в расчете на 1 человека)</t>
  </si>
  <si>
    <t>Доля объемов воды, потребляемой БУ, оплата которой осуществляются с использованием приборов учета, в общем объеме воды, потребляемой БУ на территории м/о</t>
  </si>
  <si>
    <t>Доля граждан Омсукчанского городского округа систематически занимающихся физической культурой и спортом от общей численности населения Омсукчанского городского округа.</t>
  </si>
  <si>
    <t>Доля занимающихся в возрасте 7-18 лет в Детско-юношеской спортивной школе п. Омсукчан к общей численности данной возрастной группы.</t>
  </si>
  <si>
    <t>Число мероприятий культурно-досуговых учреждений</t>
  </si>
  <si>
    <t>Количество посетителей учреждений культуры другого типа</t>
  </si>
  <si>
    <t>Количество киносеансов</t>
  </si>
  <si>
    <t>Количество зрителей, посетивших киносеансы</t>
  </si>
  <si>
    <t>Количество клубных формирований</t>
  </si>
  <si>
    <t>Количество участников клубных формирований</t>
  </si>
  <si>
    <t xml:space="preserve">Доля работников учреждений культуры, повысивших квалификацию и прошедших переподготовку </t>
  </si>
  <si>
    <t>Количество посещений библиотеки</t>
  </si>
  <si>
    <t xml:space="preserve">Количество книговыдачи </t>
  </si>
  <si>
    <t>Увеличение книжного фонда</t>
  </si>
  <si>
    <t xml:space="preserve"> Количество записей, занесенных в электронный каталог</t>
  </si>
  <si>
    <t>Количество читателей с ограниченными возможностями, обслуживаемых на дому</t>
  </si>
  <si>
    <t>Охват детей в возрасте 5-18 лет программами дополнительного образования</t>
  </si>
  <si>
    <t>Количество убранных несанкционированных свалок</t>
  </si>
  <si>
    <t>Количество отловленных бездомных животных</t>
  </si>
  <si>
    <t>Количество установленных детских игровых комплексов</t>
  </si>
  <si>
    <t xml:space="preserve">Количество установленных (заменённых) опор </t>
  </si>
  <si>
    <t>Количество установленных (замененных) светильников</t>
  </si>
  <si>
    <t xml:space="preserve">Площадь заасфальтированных внутри дворовых проездов и  пешеходных дорожек </t>
  </si>
  <si>
    <t xml:space="preserve">Количество  высаженных деревьев   и кустарников   </t>
  </si>
  <si>
    <t xml:space="preserve">Количество обустроенных детских площадок </t>
  </si>
  <si>
    <t>Количество обустроенных мест массового отдыха</t>
  </si>
  <si>
    <t xml:space="preserve">Количество установленных ограждений площадок под баки для сбора ТБО </t>
  </si>
  <si>
    <t xml:space="preserve">Количество установленных урн, скамеек </t>
  </si>
  <si>
    <t>Количество аварийных ситуаций на объектах коммунального комплекса</t>
  </si>
  <si>
    <t>Промывка и опрессовка сетей теплоснабжения</t>
  </si>
  <si>
    <t>Инвентаризация сетей водоснабжения</t>
  </si>
  <si>
    <t>Промывка и очищение сетей канализации</t>
  </si>
  <si>
    <t>Установка нового оборудования на объектах коммунального комплекса</t>
  </si>
  <si>
    <t>Готовность котельных к предстоящему отопительному сезону</t>
  </si>
  <si>
    <t>Фактическое значение целевых индикаторов и показателей    Tn</t>
  </si>
  <si>
    <t>Плановое значение целевых индикаторов и показателей     Tf</t>
  </si>
  <si>
    <t>оценка  Tf/Tn*100%</t>
  </si>
  <si>
    <t>в целом по программе</t>
  </si>
  <si>
    <t>кол-во</t>
  </si>
  <si>
    <t>Количество пользователей библиотеки</t>
  </si>
  <si>
    <t>ед.</t>
  </si>
  <si>
    <t>чел.</t>
  </si>
  <si>
    <t>экз</t>
  </si>
  <si>
    <t>по подпрограмме</t>
  </si>
  <si>
    <t xml:space="preserve"> по подпрограмме</t>
  </si>
  <si>
    <t>всего по программе</t>
  </si>
  <si>
    <t>Удельный вес численности детей в возрасте от 1 года до 7 лет, обеспеченных дошкольным образованием в обшей численности детей дошкольного возраста</t>
  </si>
  <si>
    <t xml:space="preserve">Обеспеченность образовательных организаций оборудованием, мебелью, необходимыми для их функционирования </t>
  </si>
  <si>
    <t>Обеспечение дошкольных образовательных организаций продуктами питания</t>
  </si>
  <si>
    <t>Обеспечение гарантий работникам дошкольных образовательных организаций, предоставляемых жителям районов Крайнего Севера</t>
  </si>
  <si>
    <t>Удельный вес численности учащихся 1 - 11-х классов, охваченных горячим питанием</t>
  </si>
  <si>
    <t>Обеспеченность общеобразовательных учреждений оборудованием, мебелью, необходимых для функционирования</t>
  </si>
  <si>
    <t>Обеспечение общеобразовательных организаций продуктами питания</t>
  </si>
  <si>
    <t>Обеспечение выполнения гарантий работникам общеобразовательных организаций, предоставляемых жителям Крайнего Севера</t>
  </si>
  <si>
    <t>Количество общественных организаций, обеспечивающих охрану общественного порядка.</t>
  </si>
  <si>
    <t>Изменение удельного расхода ТЭ на обеспечение БУ, расчеты за которую осуществляются по приборам учета (в расчете на 1 м2)</t>
  </si>
  <si>
    <t>Изменение удельного расхода воды на обеспечение БУ, расчеты за которую осуществляются по приборам учета (в расчете на 1 м2)</t>
  </si>
  <si>
    <t>Количество торговых объектов различных форматов</t>
  </si>
  <si>
    <t>Количество участников ярмарок</t>
  </si>
  <si>
    <t>Расширение сети торговых предприятий социальной направленности</t>
  </si>
  <si>
    <t>Содействие развитию институтов гражданского общества, укреплению единства российской нации и гармонизации межнациональных отношений на территории  Омсукчанского городского округа» на 2016-2020 годы</t>
  </si>
  <si>
    <t>Доля граждан, вовлеченных в социально значимую деятельность, в общем количестве жителей Омсукчанского городского округа</t>
  </si>
  <si>
    <t>Количество окружных массовых мероприятий патриотической направленности</t>
  </si>
  <si>
    <t>единиц</t>
  </si>
  <si>
    <t>Количество акций, конкурсов, викторин по патриотической тематике</t>
  </si>
  <si>
    <t>Численность участников (посетителей) мероприятий, ориентированных на укрепление гражданского единства</t>
  </si>
  <si>
    <t>человек</t>
  </si>
  <si>
    <t>Количество мероприятий (выставок, конкурсов, фестивалей и т.п.) направленных на формирование гражданского патриотизма</t>
  </si>
  <si>
    <t>Количество плакатов антитеррористической литературы по тематике и профилактике экстремизма для муниципальных учреждений</t>
  </si>
  <si>
    <t>Количество изготовленных  печатных памяток по тематике противодействия экстремизму и терроризму</t>
  </si>
  <si>
    <t>Количество приобретенных и установленных баннеров по профилактике экстремизма и терроризма на территории округа</t>
  </si>
  <si>
    <t>Количество приобретенных видеоматериалов антитеррористической и антиэкстремистской  направленности</t>
  </si>
  <si>
    <t>Количество приобретенных и возложенных цветов (гвоздика) В День Победы и в День солидарности в борьбе с терроризмом</t>
  </si>
  <si>
    <t>Количество муниципальных учреждений, в которых установлены системы пожарной сигнализации</t>
  </si>
  <si>
    <t>Количество муниципальных учреждений, в которых установлены системы видеонаблюдения</t>
  </si>
  <si>
    <t>Количество муниципальных учреждений, в которых установлены АПК МЧС</t>
  </si>
  <si>
    <t>Количество муниципальных учреждений, в которых установлены охранные системы и тревожные кнопки</t>
  </si>
  <si>
    <t>по программе</t>
  </si>
  <si>
    <t>Подпрограмма "Обеспечение жильем молодых семей в Омсукчанском городском округе"</t>
  </si>
  <si>
    <t xml:space="preserve">Удельный вес численности  учащихся, систематически занимающихся физической культурой и спортом </t>
  </si>
  <si>
    <t>Численность учащихся, являющихся получателями стипендии главы Омсукчанского городского округа</t>
  </si>
  <si>
    <t>Подпрограмма «Развитие дошкольного образования в Омсукчанском городском округе в 2015-2020гг.» выполнение мероприятий по физической культуре и спорту</t>
  </si>
  <si>
    <t>Подпрограмма «Развитие общего образования в Омсукчанском городском округе в 2015-2020гг.»</t>
  </si>
  <si>
    <t>Подпрограмма «Развитие дополнительного образования в Омсукчанском городском округе в 2015-2020гг.»</t>
  </si>
  <si>
    <t>Доля детей, охваченных дополнительными образовательными программами, от общей численности детей и молодежи от 5 до 18 лет</t>
  </si>
  <si>
    <t>Обеспеченность образовательных учреждений оборудованием, мебелью, необходимых для функционирования</t>
  </si>
  <si>
    <t>Обеспечение выполнения гарантий работникам образовательных организаций, предусмотренных для жителей Крайнего Севера, при выезде за пределы Омсукчанского городского округа</t>
  </si>
  <si>
    <t xml:space="preserve">Подпрограмма «Оздоровление детей и подростков в Омсукчанском городском округе» </t>
  </si>
  <si>
    <t>Удельный вес детей в возрасте 6-18 лет, охваченных отдыхом и оздоровлением (от общего числа детей данной возрастной категории, проживающих на территории Омсукчанского городского округа, без учета выпускников 11 классов)</t>
  </si>
  <si>
    <t>Удельный вес подростков, удельный вес детей «группы риска», охваченных отдыхом, оздоровлением (к общему числу детей, состоящих на различных видах профилактического учета)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</si>
  <si>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Омсукчанском городском округе</t>
  </si>
  <si>
    <t>Доля инвалидов, положительно оценивающих отношение населения к проблемам инвалидов, в общей численности опрошенных инвалидов в в Омсукчанском городском округе</t>
  </si>
  <si>
    <t>Доля доступных для инвалидов и других МГН приоритетных объектов социальной инфраструктуры в общем количестве приоритетных объектов в Омсукчанском городском округе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</si>
  <si>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организаций;</t>
  </si>
  <si>
    <t>Доля организаций дошкольного образования, в которых создана универсальная безбарьерная среда для детей с ограниченными возможностями здоровья, в общем количестве организаций дошкольного образования</t>
  </si>
  <si>
    <t>Доля специалистов образовательных организаций, работающих с детьми-инвалидами, прошедших профессиональную переподготовку или повышение квалификации</t>
  </si>
  <si>
    <t>Доля лиц с ограниченными возможностями здоровья, принявших участие в творческих и культурно-досуговых мероприятиях</t>
  </si>
  <si>
    <t>шт.</t>
  </si>
  <si>
    <t>Количество установленных (заменённых) опор</t>
  </si>
  <si>
    <t>Площадь заасфальтированных внутри дворовых проездов и  пешеходных дорожек</t>
  </si>
  <si>
    <t>Количество обустроенных детских площадок</t>
  </si>
  <si>
    <t>кв.м.</t>
  </si>
  <si>
    <t>2. Проведение социальной политики в Омсукчанском городском округе на 2015-2020"</t>
  </si>
  <si>
    <t>3. Развитие системы образования в Омсукчанском городском округе на 2015-2020г.г</t>
  </si>
  <si>
    <t>6. Содействие расселению граждан, проживающих в неперспективных населенных пунктах Омсукчанского городского округа в 2015-2020 годах»</t>
  </si>
  <si>
    <t>7. Развитие физической культуры и спорта в Омсукчанском городском округе на 2015-2020 годы</t>
  </si>
  <si>
    <t>8. Развитие культуры в Омсукчанском городском округе на 2015-2020  годы</t>
  </si>
  <si>
    <t xml:space="preserve"> 10. Благоустройство территории Омсукчанского городского округа на 2015-2020 годы</t>
  </si>
  <si>
    <t xml:space="preserve"> 14. Профилактика экстремизма и терроризма на территории Омсукчанского городского округа на 2017-2021 годы»</t>
  </si>
  <si>
    <t>количество установленных баков для сбора ТБО</t>
  </si>
  <si>
    <t>Доля земельных участков и объектов недвижимости, учтенных в ЕГРН, с границами, соответствующими требованиям законодательства Российской Федерации, в общем количестве объектов недвижимости, учтенных в Едином государственном реестре недвижимости, расположенных на территории Омсукчанского городского округа</t>
  </si>
  <si>
    <t>E= до 90%  и более - эфф. высокая;
   Е= от 70 до 90% - эфф.хорошая;
E= от 30 до 70%-эфф. удоволетв.;
E=0-30% - не удовлетв.</t>
  </si>
  <si>
    <t>чел</t>
  </si>
  <si>
    <t>1. «Развитие транспортной инфраструктуры Омсукчанского городского округа на 2015-2020 годы»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</si>
  <si>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</si>
  <si>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Доля числа лиц из числа детей-сирот и оставшихся без попечения родителей в возрасте от 18 до 23 лет, которым оказана единовременная адресная социальная помощь от общей численности детей- сирот и оставшихся без попечения родителей в возрасте от 18 лет, зарегистрированных в органах местного самоуправления</t>
  </si>
  <si>
    <t>Доля числа лиц из числа одиноко проживающих и неработающих пенсионеров, инвалидов, которым оказана адресная социальная помощь от общей численности одиноко проживающих и неработающих пенсионеров, инвалидов, зарегистрированных в Магаданском областном ГКУ социальной поддержки и социального обслуживания населения «Омсукчанский социальный центр»</t>
  </si>
  <si>
    <t>Доля числа лиц из числа малоимущих семей и одиноко проживающих малоимущих граждан, ко­торым оказана единовременная адресная социальная помощь от общей численности малоимущих семей и одиноко проживающих малоимущих гра­ждан, зарегистрированных в Магаданском област­ном ГКУ социальной поддержки и социального обслуживания населения «Омсукчанский социальный центр»</t>
  </si>
  <si>
    <t> 4. Развитие малого и среднего предпринимательства в Омсукчанском городском округе на 2018-2020 годы"</t>
  </si>
  <si>
    <t>    5. Развитие муниципальной службы муниципального образования "Омсукчанский городской округ" на 2018-2020 годы</t>
  </si>
  <si>
    <t xml:space="preserve">9. Энергосбережение и повышение энергетической эффективности в Омсукчанском городском округе на 2018-2020 годы </t>
  </si>
  <si>
    <t>Доля численности инвалидов I, II группы, получающих продуктовый набор к общему количеству неработающих инвалидов старше 50 лет по Омсукчанскому городскому округу.</t>
  </si>
  <si>
    <t>Лица из числа других категорий граждан, попавших в трудную жизненную ситуацию, которым оказана адресная социальная помощь, проживающих на территории Омсукчанского городского округа</t>
  </si>
  <si>
    <t xml:space="preserve">кВт/
час на 1 м2
</t>
  </si>
  <si>
    <t>Гкал/м2</t>
  </si>
  <si>
    <t>м3/ч</t>
  </si>
  <si>
    <t>Количество субъектом СМП</t>
  </si>
  <si>
    <t>в том числе индивидуальных предпринимателей</t>
  </si>
  <si>
    <t>Количество субъектов малого и среднего предпринимательства получивших поддержку в рамках Программы</t>
  </si>
  <si>
    <t>Количество переселенных граждан</t>
  </si>
  <si>
    <t xml:space="preserve">Полностью переселенных населенных пунктов </t>
  </si>
  <si>
    <t>Доля занимающихся школьников в различных оздоровительных и спортивных секциях от общей численности школьников в Омсукчанском городском округе.</t>
  </si>
  <si>
    <t>Доля  подготовленных спортсменов массовых разрядов к общей численности, занимающихся в спортивных секциях.</t>
  </si>
  <si>
    <t xml:space="preserve">Количество детей, занимающихся в спортивных школах </t>
  </si>
  <si>
    <t>Удельный вес численности занимающихся в спортивных школах и участвующих в спортивных соревнованиях, в общей численности занимающихся в спортивных школах.</t>
  </si>
  <si>
    <t>Количество жителей Омсукчанского городского округа, систематически  занимающихся физической культурой и спортом</t>
  </si>
  <si>
    <t>Количество проведенных окружных соревнований</t>
  </si>
  <si>
    <t>Количество участия в областных соревнованиях</t>
  </si>
  <si>
    <t>Количество статей,  информации в СМИ  по  развитию физической культуры и спорта</t>
  </si>
  <si>
    <t>Удельный вес количсества лиц, с установленным впервые в жизни диагнозом "наркомания", в сравнении с уровнем 2018 года</t>
  </si>
  <si>
    <t>Удельный вес количества выявленных лиц, употребляющих наркотические средства с вредными последствиями для здоровья, в сравнении с уровнем 2018 года.</t>
  </si>
  <si>
    <t>Доля детей и подростков в возрасте от 11 до 30 лет, ежегодно вовлеченных в профилактические мероприятия, по отношению к общей численности указанной категории</t>
  </si>
  <si>
    <t>Удельный вес количества лиц с диагнозом "наркомания", состоящих на профилактическом учете у врача нарколога, находящихся в ремиссии более двух лет, в сравнении с уровнем 2018 года</t>
  </si>
  <si>
    <t>Количество проектов муниципальных нормативных правовых актов прошедших антикоррупционную экспертизу</t>
  </si>
  <si>
    <t xml:space="preserve">Количество муниципальных служащих органов местного самоуправления муниципального образования "Омсукчанский городской округ", должности которых включены в соответствующий перечень , своевременно представляющих сведения о своих доходах, имуществе и обязательствах имущественного характера </t>
  </si>
  <si>
    <t>Предоставление финансовой поддержки  для возмещения расходов родовым общинам коренных малочисленных народов Севера  при ведении традиционного и нетрадиционного природопользования</t>
  </si>
  <si>
    <t>х</t>
  </si>
  <si>
    <t>высокая</t>
  </si>
  <si>
    <t>удовлетворительная</t>
  </si>
  <si>
    <t>В целом по программам</t>
  </si>
  <si>
    <t>Количество проведенных заседаний межведомственной комиссии по профилактике правонарушений в Омсукчанском городском округе</t>
  </si>
  <si>
    <t>Количество проведенных мероприятий, направленных на профилактику правонарушений в общественных местах и на улицах</t>
  </si>
  <si>
    <t>Количество несовершеннолетних находящихся в социально опасном положении по состоянию на конец года</t>
  </si>
  <si>
    <t>Количество проведенных мероприятий, направленных на популяризацию здорового образа жизни, профилактику табакокурения и алкоголизма.</t>
  </si>
  <si>
    <t>Оценка эффективности муниципальных программ за 2020 год</t>
  </si>
  <si>
    <t>11. Развитие торговли на территории Омсукчанского городского округа на 2016-2020 годы</t>
  </si>
  <si>
    <t>13. Формирование доступной среды в Омсукчанском городском округе на 2017-2020 г.г.</t>
  </si>
  <si>
    <t>15. Формирование современной городской среды в Омсукчанском городском округе в 2018-2022годы.</t>
  </si>
  <si>
    <t>16. Проведение комплексных кадастровых работ на территории муниципального образования "Омсукчанскийгородской округ" на 2017-2019 годы</t>
  </si>
  <si>
    <t>17. 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2019 - 2021 годы"</t>
  </si>
  <si>
    <t>19. "О противодействии коррупции в администрации Омсукчанского городского округа" на 2019 - 2021 годы"</t>
  </si>
  <si>
    <t>20. Чистая вода 2020-2024 года</t>
  </si>
  <si>
    <t>Доля потерь воды в централизованных системах холодного водоснабжения при транспортировке в общем объеме воды , подданной в водопроводную сеть</t>
  </si>
  <si>
    <t>Доля проб питьевой воды, не соответствующих требованиям, в общем объеме проб, отобранных по результатам производственного контроля качества питьевой воды</t>
  </si>
  <si>
    <t xml:space="preserve">Доля протяжённости сети водоснабжения соответствующие нормативам строительства и реконструкции с учетом уменьшения количества аварийных ситуаций </t>
  </si>
  <si>
    <t>Удельный расход электрической энергии , потребляемой в технологическом процессе подготовки питьевой воды, на единицу объёмна воды , отпускаемой в сеть</t>
  </si>
  <si>
    <t>18. Профилактика правонарушений и обеспечение общественной безопасности на территории Омсукчанского городского округа на 2019-2021 годы</t>
  </si>
  <si>
    <t>Доля 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 получивших дополнительное профессиональное образование (профессиональная переподготовка, повышение квалификации, стажировка, второе высшее образование)</t>
  </si>
  <si>
    <t xml:space="preserve">  12. Комплексное развитие систем коммунальной инфраструктуры Омсукчанского городского округа на 2016-2018 годы</t>
  </si>
  <si>
    <t>Количество обустроенных  территорий общего пользования</t>
  </si>
  <si>
    <t>Количество размещенных в СМИ  и на официальном сайте Муниципального образования «Омсукчанский городской округ» в сети Интернет материалов, освещающих неблагоприятные последствия употребления наркотических средств и психотропных веществ</t>
  </si>
  <si>
    <t>ед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</si>
  <si>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Омсукчанского городского округа</t>
  </si>
  <si>
    <t>низкая</t>
  </si>
  <si>
    <r>
      <t>Удельный расход ЭЭ на обеспечение БУ, расчеты за которую  осуществляются с использование приборов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</si>
  <si>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Изменение удельного расхода ЭЭ на обеспечение БУ, расчеты за которую осуществляются по приборам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</si>
  <si>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Удельный расход ТЭ на обеспечение БУ, расчеты за которую  осу-ществляются с использование при-боров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</si>
  <si>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t>не удовл</t>
  </si>
  <si>
    <t>не удовлет</t>
  </si>
  <si>
    <t xml:space="preserve">хорошая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</si>
</sst>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12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6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15" fillId="0" borderId="1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2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wrapText="1"/>
    </xf>
    <xf numFmtId="0" fontId="17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justify" vertical="top" wrapText="1"/>
    </xf>
    <xf numFmtId="0" fontId="16" fillId="4" borderId="10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8" fillId="4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7" borderId="5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66CCFF"/>
      <color rgb="FF0099FF"/>
      <color rgb="FFF692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3"/>
  <sheetViews>
    <sheetView tabSelected="1" view="pageBreakPreview" zoomScale="77" zoomScaleNormal="80" zoomScaleSheetLayoutView="77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G79" sqref="G79"/>
    </sheetView>
  </sheetViews>
  <sheetFormatPr defaultRowHeight="15" x14ac:dyDescent="0.25"/>
  <cols>
    <col min="1" max="1" width="4.85546875" customWidth="1"/>
    <col min="2" max="2" width="56.28515625" customWidth="1"/>
    <col min="3" max="3" width="8.7109375" customWidth="1"/>
    <col min="4" max="4" width="15.5703125" customWidth="1"/>
    <col min="5" max="5" width="15.42578125" customWidth="1"/>
    <col min="6" max="6" width="11.7109375" customWidth="1"/>
    <col min="7" max="7" width="18" customWidth="1"/>
  </cols>
  <sheetData>
    <row r="1" spans="1:7" ht="9" customHeight="1" x14ac:dyDescent="0.25"/>
    <row r="2" spans="1:7" ht="26.25" customHeight="1" x14ac:dyDescent="0.25">
      <c r="A2" s="141" t="s">
        <v>199</v>
      </c>
      <c r="B2" s="141"/>
      <c r="C2" s="141"/>
      <c r="D2" s="141"/>
      <c r="E2" s="141"/>
      <c r="F2" s="141"/>
    </row>
    <row r="3" spans="1:7" ht="102" customHeight="1" x14ac:dyDescent="0.25">
      <c r="A3" s="11"/>
      <c r="B3" s="17" t="s">
        <v>0</v>
      </c>
      <c r="C3" s="18" t="s">
        <v>1</v>
      </c>
      <c r="D3" s="19" t="s">
        <v>80</v>
      </c>
      <c r="E3" s="19" t="s">
        <v>79</v>
      </c>
      <c r="F3" s="17" t="s">
        <v>81</v>
      </c>
      <c r="G3" s="9" t="s">
        <v>156</v>
      </c>
    </row>
    <row r="4" spans="1:7" ht="44.25" customHeight="1" x14ac:dyDescent="0.25">
      <c r="A4" s="12"/>
      <c r="B4" s="142" t="s">
        <v>158</v>
      </c>
      <c r="C4" s="143"/>
      <c r="D4" s="143"/>
      <c r="E4" s="143"/>
      <c r="F4" s="144"/>
      <c r="G4" s="10"/>
    </row>
    <row r="5" spans="1:7" ht="31.5" x14ac:dyDescent="0.25">
      <c r="B5" s="51" t="s">
        <v>2</v>
      </c>
      <c r="C5" s="94" t="s">
        <v>6</v>
      </c>
      <c r="D5" s="33">
        <v>39.6</v>
      </c>
      <c r="E5" s="33">
        <v>39.6</v>
      </c>
      <c r="F5" s="48">
        <f>E5/D5*100</f>
        <v>100</v>
      </c>
      <c r="G5" s="10"/>
    </row>
    <row r="6" spans="1:7" ht="17.45" customHeight="1" x14ac:dyDescent="0.25">
      <c r="B6" s="51" t="s">
        <v>3</v>
      </c>
      <c r="C6" s="94" t="s">
        <v>6</v>
      </c>
      <c r="D6" s="33">
        <v>2</v>
      </c>
      <c r="E6" s="33">
        <v>0</v>
      </c>
      <c r="F6" s="48">
        <f>E6/D6*100</f>
        <v>0</v>
      </c>
      <c r="G6" s="10"/>
    </row>
    <row r="7" spans="1:7" ht="73.5" customHeight="1" x14ac:dyDescent="0.25">
      <c r="B7" s="51" t="s">
        <v>4</v>
      </c>
      <c r="C7" s="47" t="s">
        <v>6</v>
      </c>
      <c r="D7" s="33">
        <v>23.6</v>
      </c>
      <c r="E7" s="33">
        <v>0</v>
      </c>
      <c r="F7" s="48">
        <f>E7/D7*100</f>
        <v>0</v>
      </c>
      <c r="G7" s="10"/>
    </row>
    <row r="8" spans="1:7" ht="50.25" customHeight="1" x14ac:dyDescent="0.25">
      <c r="B8" s="51" t="s">
        <v>5</v>
      </c>
      <c r="C8" s="47" t="s">
        <v>7</v>
      </c>
      <c r="D8" s="33">
        <v>52.02</v>
      </c>
      <c r="E8" s="33">
        <v>0</v>
      </c>
      <c r="F8" s="48">
        <f>E8/D8*100</f>
        <v>0</v>
      </c>
      <c r="G8" s="10"/>
    </row>
    <row r="9" spans="1:7" ht="43.5" customHeight="1" x14ac:dyDescent="0.25">
      <c r="B9" s="36" t="s">
        <v>82</v>
      </c>
      <c r="C9" s="35"/>
      <c r="D9" s="55">
        <f>SUM(D5:D8)</f>
        <v>117.22</v>
      </c>
      <c r="E9" s="55">
        <f>SUM(E5:E8)</f>
        <v>39.6</v>
      </c>
      <c r="F9" s="40">
        <f>E9/D9*100</f>
        <v>33.782630950349777</v>
      </c>
      <c r="G9" s="15" t="s">
        <v>193</v>
      </c>
    </row>
    <row r="10" spans="1:7" ht="42" customHeight="1" x14ac:dyDescent="0.25">
      <c r="A10" s="2"/>
      <c r="B10" s="133" t="s">
        <v>147</v>
      </c>
      <c r="C10" s="133"/>
      <c r="D10" s="133"/>
      <c r="E10" s="133"/>
      <c r="F10" s="134"/>
      <c r="G10" s="10"/>
    </row>
    <row r="11" spans="1:7" ht="31.5" customHeight="1" x14ac:dyDescent="0.25">
      <c r="B11" s="150" t="s">
        <v>8</v>
      </c>
      <c r="C11" s="151"/>
      <c r="D11" s="151"/>
      <c r="E11" s="151"/>
      <c r="F11" s="152"/>
      <c r="G11" s="10"/>
    </row>
    <row r="12" spans="1:7" ht="45.6" customHeight="1" x14ac:dyDescent="0.25">
      <c r="B12" s="32" t="s">
        <v>9</v>
      </c>
      <c r="C12" s="47" t="s">
        <v>7</v>
      </c>
      <c r="D12" s="47">
        <v>12</v>
      </c>
      <c r="E12" s="47">
        <v>27</v>
      </c>
      <c r="F12" s="48">
        <f t="shared" ref="F12:F16" si="0">E12/D12*100</f>
        <v>225</v>
      </c>
      <c r="G12" s="10"/>
    </row>
    <row r="13" spans="1:7" ht="66.75" customHeight="1" x14ac:dyDescent="0.25">
      <c r="B13" s="32" t="s">
        <v>10</v>
      </c>
      <c r="C13" s="47" t="s">
        <v>7</v>
      </c>
      <c r="D13" s="47">
        <v>9</v>
      </c>
      <c r="E13" s="47">
        <v>0</v>
      </c>
      <c r="F13" s="48">
        <f t="shared" si="0"/>
        <v>0</v>
      </c>
      <c r="G13" s="10"/>
    </row>
    <row r="14" spans="1:7" ht="47.25" x14ac:dyDescent="0.25">
      <c r="B14" s="32" t="s">
        <v>11</v>
      </c>
      <c r="C14" s="47" t="s">
        <v>7</v>
      </c>
      <c r="D14" s="47">
        <v>14</v>
      </c>
      <c r="E14" s="47">
        <v>18.5</v>
      </c>
      <c r="F14" s="48">
        <f t="shared" si="0"/>
        <v>132.14285714285714</v>
      </c>
      <c r="G14" s="10"/>
    </row>
    <row r="15" spans="1:7" ht="31.5" x14ac:dyDescent="0.25">
      <c r="B15" s="32" t="s">
        <v>12</v>
      </c>
      <c r="C15" s="47" t="s">
        <v>7</v>
      </c>
      <c r="D15" s="47">
        <v>5.5</v>
      </c>
      <c r="E15" s="47">
        <v>6</v>
      </c>
      <c r="F15" s="48">
        <f t="shared" si="0"/>
        <v>109.09090909090908</v>
      </c>
      <c r="G15" s="10"/>
    </row>
    <row r="16" spans="1:7" ht="47.25" x14ac:dyDescent="0.25">
      <c r="B16" s="32" t="s">
        <v>13</v>
      </c>
      <c r="C16" s="47" t="s">
        <v>7</v>
      </c>
      <c r="D16" s="47">
        <v>8</v>
      </c>
      <c r="E16" s="47">
        <v>8</v>
      </c>
      <c r="F16" s="48">
        <f t="shared" si="0"/>
        <v>100</v>
      </c>
      <c r="G16" s="10"/>
    </row>
    <row r="17" spans="2:7" ht="34.9" customHeight="1" x14ac:dyDescent="0.25">
      <c r="B17" s="36" t="s">
        <v>88</v>
      </c>
      <c r="C17" s="49"/>
      <c r="D17" s="50">
        <f>SUM(D12:D16)</f>
        <v>48.5</v>
      </c>
      <c r="E17" s="50">
        <f>SUM(E12:E16)</f>
        <v>59.5</v>
      </c>
      <c r="F17" s="40">
        <f>E17/D17*100</f>
        <v>122.68041237113403</v>
      </c>
      <c r="G17" s="15" t="s">
        <v>192</v>
      </c>
    </row>
    <row r="18" spans="2:7" ht="31.5" customHeight="1" x14ac:dyDescent="0.25">
      <c r="B18" s="150" t="s">
        <v>123</v>
      </c>
      <c r="C18" s="151"/>
      <c r="D18" s="151"/>
      <c r="E18" s="151"/>
      <c r="F18" s="152"/>
      <c r="G18" s="10"/>
    </row>
    <row r="19" spans="2:7" ht="78.75" x14ac:dyDescent="0.25">
      <c r="B19" s="51" t="s">
        <v>14</v>
      </c>
      <c r="C19" s="52" t="s">
        <v>35</v>
      </c>
      <c r="D19" s="53">
        <v>1</v>
      </c>
      <c r="E19" s="53">
        <v>1</v>
      </c>
      <c r="F19" s="54">
        <f>E19/D19*100</f>
        <v>100</v>
      </c>
      <c r="G19" s="10"/>
    </row>
    <row r="20" spans="2:7" ht="33.75" customHeight="1" x14ac:dyDescent="0.25">
      <c r="B20" s="35" t="s">
        <v>88</v>
      </c>
      <c r="C20" s="35"/>
      <c r="D20" s="55">
        <f>SUM(D19)</f>
        <v>1</v>
      </c>
      <c r="E20" s="55">
        <f>SUM(E19)</f>
        <v>1</v>
      </c>
      <c r="F20" s="40">
        <f>E20/D20*100</f>
        <v>100</v>
      </c>
      <c r="G20" s="10" t="s">
        <v>192</v>
      </c>
    </row>
    <row r="21" spans="2:7" ht="32.25" customHeight="1" x14ac:dyDescent="0.25">
      <c r="B21" s="163" t="s">
        <v>21</v>
      </c>
      <c r="C21" s="159"/>
      <c r="D21" s="159"/>
      <c r="E21" s="159"/>
      <c r="F21" s="160"/>
      <c r="G21" s="10"/>
    </row>
    <row r="22" spans="2:7" ht="47.25" x14ac:dyDescent="0.25">
      <c r="B22" s="51" t="s">
        <v>22</v>
      </c>
      <c r="C22" s="51" t="s">
        <v>36</v>
      </c>
      <c r="D22" s="56">
        <v>63</v>
      </c>
      <c r="E22" s="56">
        <v>28</v>
      </c>
      <c r="F22" s="48">
        <f>E22/D22*100</f>
        <v>44.444444444444443</v>
      </c>
      <c r="G22" s="10"/>
    </row>
    <row r="23" spans="2:7" ht="31.5" customHeight="1" x14ac:dyDescent="0.25">
      <c r="B23" s="36" t="s">
        <v>88</v>
      </c>
      <c r="C23" s="57"/>
      <c r="D23" s="58">
        <f>SUM(D22)</f>
        <v>63</v>
      </c>
      <c r="E23" s="58">
        <f>SUM(E22)</f>
        <v>28</v>
      </c>
      <c r="F23" s="40">
        <f>E23/D23*100</f>
        <v>44.444444444444443</v>
      </c>
      <c r="G23" s="10" t="s">
        <v>193</v>
      </c>
    </row>
    <row r="24" spans="2:7" ht="27.75" customHeight="1" x14ac:dyDescent="0.25">
      <c r="B24" s="156" t="s">
        <v>23</v>
      </c>
      <c r="C24" s="157"/>
      <c r="D24" s="157"/>
      <c r="E24" s="157"/>
      <c r="F24" s="158"/>
      <c r="G24" s="10"/>
    </row>
    <row r="25" spans="2:7" ht="94.5" x14ac:dyDescent="0.25">
      <c r="B25" s="51" t="s">
        <v>24</v>
      </c>
      <c r="C25" s="47" t="s">
        <v>37</v>
      </c>
      <c r="D25" s="47">
        <v>40</v>
      </c>
      <c r="E25" s="47">
        <v>0</v>
      </c>
      <c r="F25" s="48">
        <f t="shared" ref="F25:F26" si="1">E25/D25*100</f>
        <v>0</v>
      </c>
      <c r="G25" s="10"/>
    </row>
    <row r="26" spans="2:7" ht="94.5" x14ac:dyDescent="0.25">
      <c r="B26" s="51" t="s">
        <v>25</v>
      </c>
      <c r="C26" s="47" t="s">
        <v>37</v>
      </c>
      <c r="D26" s="47">
        <v>23.4</v>
      </c>
      <c r="E26" s="47">
        <v>16</v>
      </c>
      <c r="F26" s="48">
        <f t="shared" si="1"/>
        <v>68.376068376068375</v>
      </c>
      <c r="G26" s="10"/>
    </row>
    <row r="27" spans="2:7" ht="63" x14ac:dyDescent="0.25">
      <c r="B27" s="51" t="s">
        <v>166</v>
      </c>
      <c r="C27" s="47" t="s">
        <v>37</v>
      </c>
      <c r="D27" s="47">
        <v>2.2999999999999998</v>
      </c>
      <c r="E27" s="47">
        <v>0</v>
      </c>
      <c r="F27" s="48">
        <v>0</v>
      </c>
      <c r="G27" s="10"/>
    </row>
    <row r="28" spans="2:7" ht="78.75" x14ac:dyDescent="0.25">
      <c r="B28" s="51" t="s">
        <v>26</v>
      </c>
      <c r="C28" s="47" t="s">
        <v>37</v>
      </c>
      <c r="D28" s="47">
        <v>30</v>
      </c>
      <c r="E28" s="47">
        <v>28</v>
      </c>
      <c r="F28" s="48">
        <f t="shared" ref="F28" si="2">E28/D28*100</f>
        <v>93.333333333333329</v>
      </c>
      <c r="G28" s="10"/>
    </row>
    <row r="29" spans="2:7" ht="63" x14ac:dyDescent="0.25">
      <c r="B29" s="51" t="s">
        <v>27</v>
      </c>
      <c r="C29" s="47" t="s">
        <v>7</v>
      </c>
      <c r="D29" s="47">
        <v>48</v>
      </c>
      <c r="E29" s="47">
        <v>0</v>
      </c>
      <c r="F29" s="48">
        <v>0</v>
      </c>
      <c r="G29" s="10"/>
    </row>
    <row r="30" spans="2:7" ht="47.25" x14ac:dyDescent="0.25">
      <c r="B30" s="51" t="s">
        <v>28</v>
      </c>
      <c r="C30" s="47" t="s">
        <v>7</v>
      </c>
      <c r="D30" s="47">
        <v>2</v>
      </c>
      <c r="E30" s="47">
        <v>0</v>
      </c>
      <c r="F30" s="48">
        <v>0</v>
      </c>
      <c r="G30" s="10"/>
    </row>
    <row r="31" spans="2:7" ht="47.25" x14ac:dyDescent="0.25">
      <c r="B31" s="51" t="s">
        <v>29</v>
      </c>
      <c r="C31" s="47" t="s">
        <v>7</v>
      </c>
      <c r="D31" s="47">
        <v>10</v>
      </c>
      <c r="E31" s="47">
        <v>0</v>
      </c>
      <c r="F31" s="48">
        <v>0</v>
      </c>
      <c r="G31" s="10"/>
    </row>
    <row r="32" spans="2:7" ht="47.25" x14ac:dyDescent="0.25">
      <c r="B32" s="51" t="s">
        <v>30</v>
      </c>
      <c r="C32" s="47" t="s">
        <v>7</v>
      </c>
      <c r="D32" s="47">
        <v>8</v>
      </c>
      <c r="E32" s="47">
        <v>1</v>
      </c>
      <c r="F32" s="34">
        <f t="shared" ref="F32:F34" si="3">E32/D32*100</f>
        <v>12.5</v>
      </c>
      <c r="G32" s="10"/>
    </row>
    <row r="33" spans="2:7" ht="47.25" x14ac:dyDescent="0.25">
      <c r="B33" s="51" t="s">
        <v>31</v>
      </c>
      <c r="C33" s="47" t="s">
        <v>7</v>
      </c>
      <c r="D33" s="47">
        <v>150</v>
      </c>
      <c r="E33" s="47">
        <v>0</v>
      </c>
      <c r="F33" s="34">
        <f t="shared" si="3"/>
        <v>0</v>
      </c>
      <c r="G33" s="10"/>
    </row>
    <row r="34" spans="2:7" ht="47.25" x14ac:dyDescent="0.25">
      <c r="B34" s="51" t="s">
        <v>32</v>
      </c>
      <c r="C34" s="47" t="s">
        <v>7</v>
      </c>
      <c r="D34" s="47">
        <v>60</v>
      </c>
      <c r="E34" s="47">
        <v>60</v>
      </c>
      <c r="F34" s="34">
        <f t="shared" si="3"/>
        <v>100</v>
      </c>
      <c r="G34" s="10"/>
    </row>
    <row r="35" spans="2:7" ht="28.5" customHeight="1" x14ac:dyDescent="0.25">
      <c r="B35" s="35" t="s">
        <v>88</v>
      </c>
      <c r="C35" s="49"/>
      <c r="D35" s="58">
        <f>SUM(D25:D34)</f>
        <v>373.7</v>
      </c>
      <c r="E35" s="58">
        <f>SUM(E25:E34)</f>
        <v>105</v>
      </c>
      <c r="F35" s="40">
        <f>E35/D35*100</f>
        <v>28.097404335028099</v>
      </c>
      <c r="G35" s="10" t="s">
        <v>223</v>
      </c>
    </row>
    <row r="36" spans="2:7" ht="39" customHeight="1" x14ac:dyDescent="0.25">
      <c r="B36" s="163" t="s">
        <v>159</v>
      </c>
      <c r="C36" s="159"/>
      <c r="D36" s="159"/>
      <c r="E36" s="159"/>
      <c r="F36" s="160"/>
      <c r="G36" s="10"/>
    </row>
    <row r="37" spans="2:7" ht="110.25" x14ac:dyDescent="0.25">
      <c r="B37" s="59" t="s">
        <v>160</v>
      </c>
      <c r="C37" s="47" t="s">
        <v>7</v>
      </c>
      <c r="D37" s="47">
        <v>45</v>
      </c>
      <c r="E37" s="47">
        <v>0</v>
      </c>
      <c r="F37" s="34">
        <f>E37/D37*100</f>
        <v>0</v>
      </c>
      <c r="G37" s="10"/>
    </row>
    <row r="38" spans="2:7" ht="126" x14ac:dyDescent="0.25">
      <c r="B38" s="59" t="s">
        <v>161</v>
      </c>
      <c r="C38" s="47" t="s">
        <v>7</v>
      </c>
      <c r="D38" s="47">
        <v>2.5</v>
      </c>
      <c r="E38" s="47">
        <v>8</v>
      </c>
      <c r="F38" s="48">
        <f>E38/D38*100</f>
        <v>320</v>
      </c>
      <c r="G38" s="10"/>
    </row>
    <row r="39" spans="2:7" ht="141.75" x14ac:dyDescent="0.25">
      <c r="B39" s="59" t="s">
        <v>162</v>
      </c>
      <c r="C39" s="47" t="s">
        <v>7</v>
      </c>
      <c r="D39" s="47">
        <v>23</v>
      </c>
      <c r="E39" s="47">
        <v>0</v>
      </c>
      <c r="F39" s="48">
        <f>E39/D39*100</f>
        <v>0</v>
      </c>
      <c r="G39" s="10"/>
    </row>
    <row r="40" spans="2:7" ht="63" x14ac:dyDescent="0.25">
      <c r="B40" s="59" t="s">
        <v>167</v>
      </c>
      <c r="C40" s="47" t="s">
        <v>37</v>
      </c>
      <c r="D40" s="47">
        <v>14</v>
      </c>
      <c r="E40" s="47">
        <v>0</v>
      </c>
      <c r="F40" s="48">
        <f>E40/D40*100</f>
        <v>0</v>
      </c>
      <c r="G40" s="10"/>
    </row>
    <row r="41" spans="2:7" ht="24.75" customHeight="1" x14ac:dyDescent="0.25">
      <c r="B41" s="36" t="s">
        <v>88</v>
      </c>
      <c r="C41" s="58"/>
      <c r="D41" s="58">
        <f>SUM(D37:D40)</f>
        <v>84.5</v>
      </c>
      <c r="E41" s="58">
        <f>SUM(E37:E40)</f>
        <v>8</v>
      </c>
      <c r="F41" s="40">
        <f>(F37+F38+F39+F40)/4</f>
        <v>80</v>
      </c>
      <c r="G41" s="10"/>
    </row>
    <row r="42" spans="2:7" ht="47.25" customHeight="1" x14ac:dyDescent="0.25">
      <c r="B42" s="153" t="s">
        <v>15</v>
      </c>
      <c r="C42" s="154"/>
      <c r="D42" s="154"/>
      <c r="E42" s="154"/>
      <c r="F42" s="155"/>
      <c r="G42" s="10"/>
    </row>
    <row r="43" spans="2:7" ht="81.75" customHeight="1" x14ac:dyDescent="0.25">
      <c r="B43" s="59" t="s">
        <v>16</v>
      </c>
      <c r="C43" s="47" t="s">
        <v>7</v>
      </c>
      <c r="D43" s="47">
        <v>13.5</v>
      </c>
      <c r="E43" s="47">
        <v>20</v>
      </c>
      <c r="F43" s="48">
        <f t="shared" ref="F43:F47" si="4">E43/D43*100</f>
        <v>148.14814814814815</v>
      </c>
      <c r="G43" s="10"/>
    </row>
    <row r="44" spans="2:7" ht="31.5" x14ac:dyDescent="0.25">
      <c r="B44" s="59" t="s">
        <v>17</v>
      </c>
      <c r="C44" s="47" t="s">
        <v>7</v>
      </c>
      <c r="D44" s="47">
        <v>10</v>
      </c>
      <c r="E44" s="47">
        <v>5</v>
      </c>
      <c r="F44" s="48">
        <f t="shared" si="4"/>
        <v>50</v>
      </c>
      <c r="G44" s="10"/>
    </row>
    <row r="45" spans="2:7" ht="63" x14ac:dyDescent="0.25">
      <c r="B45" s="59" t="s">
        <v>18</v>
      </c>
      <c r="C45" s="47" t="s">
        <v>7</v>
      </c>
      <c r="D45" s="47">
        <v>53</v>
      </c>
      <c r="E45" s="47">
        <v>27</v>
      </c>
      <c r="F45" s="48">
        <f t="shared" si="4"/>
        <v>50.943396226415096</v>
      </c>
      <c r="G45" s="10"/>
    </row>
    <row r="46" spans="2:7" ht="31.5" x14ac:dyDescent="0.25">
      <c r="B46" s="59" t="s">
        <v>19</v>
      </c>
      <c r="C46" s="47" t="s">
        <v>7</v>
      </c>
      <c r="D46" s="47">
        <v>125</v>
      </c>
      <c r="E46" s="47">
        <v>125</v>
      </c>
      <c r="F46" s="48">
        <f t="shared" si="4"/>
        <v>100</v>
      </c>
      <c r="G46" s="10"/>
    </row>
    <row r="47" spans="2:7" ht="126.75" customHeight="1" x14ac:dyDescent="0.25">
      <c r="B47" s="59" t="s">
        <v>20</v>
      </c>
      <c r="C47" s="47" t="s">
        <v>7</v>
      </c>
      <c r="D47" s="47">
        <v>100</v>
      </c>
      <c r="E47" s="47">
        <v>100</v>
      </c>
      <c r="F47" s="48">
        <f t="shared" si="4"/>
        <v>100</v>
      </c>
      <c r="G47" s="10"/>
    </row>
    <row r="48" spans="2:7" ht="27.6" customHeight="1" x14ac:dyDescent="0.25">
      <c r="B48" s="36" t="s">
        <v>88</v>
      </c>
      <c r="C48" s="60"/>
      <c r="D48" s="58">
        <f>SUM(D43:D47)</f>
        <v>301.5</v>
      </c>
      <c r="E48" s="58">
        <f>SUM(E43:E47)</f>
        <v>277</v>
      </c>
      <c r="F48" s="40">
        <f>E48/D48*100</f>
        <v>91.873963515754568</v>
      </c>
      <c r="G48" s="10" t="s">
        <v>192</v>
      </c>
    </row>
    <row r="49" spans="1:7" ht="42.75" customHeight="1" x14ac:dyDescent="0.25">
      <c r="B49" s="156" t="s">
        <v>33</v>
      </c>
      <c r="C49" s="157"/>
      <c r="D49" s="157"/>
      <c r="E49" s="157"/>
      <c r="F49" s="158"/>
      <c r="G49" s="10"/>
    </row>
    <row r="50" spans="1:7" ht="65.25" customHeight="1" x14ac:dyDescent="0.25">
      <c r="B50" s="51" t="s">
        <v>190</v>
      </c>
      <c r="C50" s="39" t="s">
        <v>38</v>
      </c>
      <c r="D50" s="47">
        <v>1</v>
      </c>
      <c r="E50" s="47">
        <v>0</v>
      </c>
      <c r="F50" s="34">
        <f t="shared" ref="F50:F58" si="5">E50/D50*100</f>
        <v>0</v>
      </c>
      <c r="G50" s="10"/>
    </row>
    <row r="51" spans="1:7" ht="37.9" customHeight="1" x14ac:dyDescent="0.25">
      <c r="B51" s="61" t="s">
        <v>34</v>
      </c>
      <c r="C51" s="56" t="s">
        <v>39</v>
      </c>
      <c r="D51" s="47">
        <v>4</v>
      </c>
      <c r="E51" s="47">
        <v>0</v>
      </c>
      <c r="F51" s="34">
        <f t="shared" si="5"/>
        <v>0</v>
      </c>
      <c r="G51" s="10"/>
    </row>
    <row r="52" spans="1:7" ht="37.9" customHeight="1" x14ac:dyDescent="0.25">
      <c r="B52" s="115" t="s">
        <v>88</v>
      </c>
      <c r="C52" s="50"/>
      <c r="D52" s="58">
        <f>SUM(D50:D51)</f>
        <v>5</v>
      </c>
      <c r="E52" s="58">
        <f>SUM(E50:E51)</f>
        <v>0</v>
      </c>
      <c r="F52" s="40">
        <f>E52/D52*100</f>
        <v>0</v>
      </c>
      <c r="G52" s="10" t="s">
        <v>223</v>
      </c>
    </row>
    <row r="53" spans="1:7" ht="43.5" customHeight="1" x14ac:dyDescent="0.25">
      <c r="B53" s="159" t="s">
        <v>105</v>
      </c>
      <c r="C53" s="159"/>
      <c r="D53" s="159"/>
      <c r="E53" s="159"/>
      <c r="F53" s="160"/>
      <c r="G53" s="10"/>
    </row>
    <row r="54" spans="1:7" ht="47.25" customHeight="1" x14ac:dyDescent="0.25">
      <c r="A54" s="8"/>
      <c r="B54" s="62" t="s">
        <v>106</v>
      </c>
      <c r="C54" s="63" t="s">
        <v>7</v>
      </c>
      <c r="D54" s="56">
        <v>7</v>
      </c>
      <c r="E54" s="56">
        <v>10</v>
      </c>
      <c r="F54" s="64">
        <f t="shared" si="5"/>
        <v>142.85714285714286</v>
      </c>
      <c r="G54" s="10"/>
    </row>
    <row r="55" spans="1:7" ht="37.9" customHeight="1" x14ac:dyDescent="0.25">
      <c r="A55" s="8"/>
      <c r="B55" s="65" t="s">
        <v>107</v>
      </c>
      <c r="C55" s="66" t="s">
        <v>108</v>
      </c>
      <c r="D55" s="67">
        <v>8</v>
      </c>
      <c r="E55" s="56">
        <v>8</v>
      </c>
      <c r="F55" s="34">
        <f t="shared" si="5"/>
        <v>100</v>
      </c>
      <c r="G55" s="10"/>
    </row>
    <row r="56" spans="1:7" ht="37.9" customHeight="1" x14ac:dyDescent="0.25">
      <c r="A56" s="8"/>
      <c r="B56" s="68" t="s">
        <v>109</v>
      </c>
      <c r="C56" s="69" t="s">
        <v>108</v>
      </c>
      <c r="D56" s="67">
        <v>15</v>
      </c>
      <c r="E56" s="56">
        <v>15</v>
      </c>
      <c r="F56" s="34">
        <f t="shared" si="5"/>
        <v>100</v>
      </c>
      <c r="G56" s="10"/>
    </row>
    <row r="57" spans="1:7" ht="35.25" customHeight="1" x14ac:dyDescent="0.25">
      <c r="A57" s="8"/>
      <c r="B57" s="65" t="s">
        <v>110</v>
      </c>
      <c r="C57" s="66" t="s">
        <v>111</v>
      </c>
      <c r="D57" s="67">
        <v>800</v>
      </c>
      <c r="E57" s="56">
        <v>800</v>
      </c>
      <c r="F57" s="34">
        <f t="shared" si="5"/>
        <v>100</v>
      </c>
      <c r="G57" s="10"/>
    </row>
    <row r="58" spans="1:7" ht="54.75" customHeight="1" x14ac:dyDescent="0.25">
      <c r="B58" s="65" t="s">
        <v>112</v>
      </c>
      <c r="C58" s="66" t="s">
        <v>108</v>
      </c>
      <c r="D58" s="67">
        <v>10</v>
      </c>
      <c r="E58" s="56">
        <v>13</v>
      </c>
      <c r="F58" s="34">
        <f t="shared" si="5"/>
        <v>130</v>
      </c>
      <c r="G58" s="10"/>
    </row>
    <row r="59" spans="1:7" ht="32.25" customHeight="1" x14ac:dyDescent="0.25">
      <c r="B59" s="70" t="s">
        <v>88</v>
      </c>
      <c r="C59" s="71"/>
      <c r="D59" s="58">
        <f>SUM(D54:D58)</f>
        <v>840</v>
      </c>
      <c r="E59" s="58">
        <f>SUM(E54:E58)</f>
        <v>846</v>
      </c>
      <c r="F59" s="40">
        <f>E59/D59*100</f>
        <v>100.71428571428571</v>
      </c>
      <c r="G59" s="13" t="s">
        <v>192</v>
      </c>
    </row>
    <row r="60" spans="1:7" ht="37.5" customHeight="1" x14ac:dyDescent="0.25">
      <c r="B60" s="72" t="s">
        <v>90</v>
      </c>
      <c r="C60" s="73"/>
      <c r="D60" s="74">
        <f>D17+D20+D23+D35+D41+D48+D52+D59</f>
        <v>1717.2</v>
      </c>
      <c r="E60" s="74">
        <f>E17+E20+E23+E35+E41+E48+E52+E59</f>
        <v>1324.5</v>
      </c>
      <c r="F60" s="40">
        <f>E60/D60*100</f>
        <v>77.131376659678537</v>
      </c>
      <c r="G60" s="15" t="s">
        <v>224</v>
      </c>
    </row>
    <row r="61" spans="1:7" ht="34.15" customHeight="1" x14ac:dyDescent="0.25">
      <c r="A61" s="4"/>
      <c r="B61" s="161" t="s">
        <v>148</v>
      </c>
      <c r="C61" s="161"/>
      <c r="D61" s="161"/>
      <c r="E61" s="161"/>
      <c r="F61" s="162"/>
      <c r="G61" s="13"/>
    </row>
    <row r="62" spans="1:7" ht="42.75" customHeight="1" x14ac:dyDescent="0.25">
      <c r="B62" s="124" t="s">
        <v>126</v>
      </c>
      <c r="C62" s="125"/>
      <c r="D62" s="125"/>
      <c r="E62" s="125"/>
      <c r="F62" s="126"/>
      <c r="G62" s="13"/>
    </row>
    <row r="63" spans="1:7" ht="47.25" x14ac:dyDescent="0.25">
      <c r="B63" s="51" t="s">
        <v>91</v>
      </c>
      <c r="C63" s="110" t="s">
        <v>7</v>
      </c>
      <c r="D63" s="47">
        <v>100</v>
      </c>
      <c r="E63" s="47">
        <v>100</v>
      </c>
      <c r="F63" s="48">
        <f t="shared" ref="F63:F83" si="6">E63/D63*100</f>
        <v>100</v>
      </c>
      <c r="G63" s="13"/>
    </row>
    <row r="64" spans="1:7" ht="47.25" x14ac:dyDescent="0.25">
      <c r="B64" s="51" t="s">
        <v>92</v>
      </c>
      <c r="C64" s="110" t="s">
        <v>7</v>
      </c>
      <c r="D64" s="47">
        <v>100</v>
      </c>
      <c r="E64" s="47">
        <v>78.2</v>
      </c>
      <c r="F64" s="48">
        <f t="shared" si="6"/>
        <v>78.2</v>
      </c>
      <c r="G64" s="13"/>
    </row>
    <row r="65" spans="2:7" ht="31.5" x14ac:dyDescent="0.25">
      <c r="B65" s="51" t="s">
        <v>93</v>
      </c>
      <c r="C65" s="110" t="s">
        <v>7</v>
      </c>
      <c r="D65" s="47">
        <v>100</v>
      </c>
      <c r="E65" s="47">
        <v>100</v>
      </c>
      <c r="F65" s="48">
        <f t="shared" si="6"/>
        <v>100</v>
      </c>
      <c r="G65" s="13"/>
    </row>
    <row r="66" spans="2:7" ht="47.25" x14ac:dyDescent="0.25">
      <c r="B66" s="59" t="s">
        <v>94</v>
      </c>
      <c r="C66" s="110" t="s">
        <v>7</v>
      </c>
      <c r="D66" s="47">
        <v>100</v>
      </c>
      <c r="E66" s="47">
        <v>100</v>
      </c>
      <c r="F66" s="48">
        <f t="shared" si="6"/>
        <v>100</v>
      </c>
      <c r="G66" s="13"/>
    </row>
    <row r="67" spans="2:7" ht="28.15" customHeight="1" x14ac:dyDescent="0.25">
      <c r="B67" s="116" t="s">
        <v>88</v>
      </c>
      <c r="C67" s="35"/>
      <c r="D67" s="50">
        <f>SUM(D63:D66)</f>
        <v>400</v>
      </c>
      <c r="E67" s="50">
        <f>SUM(E63:E66)</f>
        <v>378.2</v>
      </c>
      <c r="F67" s="40">
        <f>E67/D67*100</f>
        <v>94.55</v>
      </c>
      <c r="G67" s="13" t="s">
        <v>192</v>
      </c>
    </row>
    <row r="68" spans="2:7" ht="40.15" customHeight="1" x14ac:dyDescent="0.25">
      <c r="B68" s="111" t="s">
        <v>127</v>
      </c>
      <c r="C68" s="147"/>
      <c r="D68" s="148"/>
      <c r="E68" s="148"/>
      <c r="F68" s="149"/>
      <c r="G68" s="13"/>
    </row>
    <row r="69" spans="2:7" ht="31.5" x14ac:dyDescent="0.25">
      <c r="B69" s="61" t="s">
        <v>95</v>
      </c>
      <c r="C69" s="110" t="s">
        <v>7</v>
      </c>
      <c r="D69" s="47">
        <v>100</v>
      </c>
      <c r="E69" s="47">
        <v>100</v>
      </c>
      <c r="F69" s="48">
        <f t="shared" si="6"/>
        <v>100</v>
      </c>
      <c r="G69" s="13"/>
    </row>
    <row r="70" spans="2:7" ht="31.15" customHeight="1" x14ac:dyDescent="0.25">
      <c r="B70" s="61" t="s">
        <v>124</v>
      </c>
      <c r="C70" s="110" t="s">
        <v>7</v>
      </c>
      <c r="D70" s="47">
        <v>58</v>
      </c>
      <c r="E70" s="47">
        <v>92</v>
      </c>
      <c r="F70" s="48">
        <f t="shared" si="6"/>
        <v>158.62068965517241</v>
      </c>
      <c r="G70" s="13"/>
    </row>
    <row r="71" spans="2:7" ht="31.5" x14ac:dyDescent="0.25">
      <c r="B71" s="61" t="s">
        <v>125</v>
      </c>
      <c r="C71" s="110" t="s">
        <v>86</v>
      </c>
      <c r="D71" s="47">
        <v>50</v>
      </c>
      <c r="E71" s="47">
        <v>51</v>
      </c>
      <c r="F71" s="48">
        <f t="shared" si="6"/>
        <v>102</v>
      </c>
      <c r="G71" s="13"/>
    </row>
    <row r="72" spans="2:7" ht="31.15" customHeight="1" x14ac:dyDescent="0.25">
      <c r="B72" s="61" t="s">
        <v>96</v>
      </c>
      <c r="C72" s="110" t="s">
        <v>7</v>
      </c>
      <c r="D72" s="47">
        <v>100</v>
      </c>
      <c r="E72" s="47">
        <v>84</v>
      </c>
      <c r="F72" s="48">
        <f t="shared" si="6"/>
        <v>84</v>
      </c>
      <c r="G72" s="13"/>
    </row>
    <row r="73" spans="2:7" ht="31.5" x14ac:dyDescent="0.25">
      <c r="B73" s="51" t="s">
        <v>97</v>
      </c>
      <c r="C73" s="110" t="s">
        <v>7</v>
      </c>
      <c r="D73" s="47">
        <v>100</v>
      </c>
      <c r="E73" s="47">
        <v>100</v>
      </c>
      <c r="F73" s="48">
        <f>E73/D73*100</f>
        <v>100</v>
      </c>
      <c r="G73" s="13"/>
    </row>
    <row r="74" spans="2:7" ht="47.25" x14ac:dyDescent="0.25">
      <c r="B74" s="61" t="s">
        <v>98</v>
      </c>
      <c r="C74" s="110" t="s">
        <v>7</v>
      </c>
      <c r="D74" s="47">
        <v>100</v>
      </c>
      <c r="E74" s="47">
        <v>0</v>
      </c>
      <c r="F74" s="48">
        <v>0</v>
      </c>
      <c r="G74" s="13"/>
    </row>
    <row r="75" spans="2:7" ht="30" customHeight="1" x14ac:dyDescent="0.25">
      <c r="B75" s="116" t="s">
        <v>89</v>
      </c>
      <c r="C75" s="112"/>
      <c r="D75" s="50">
        <f>SUM(D69:D74)</f>
        <v>508</v>
      </c>
      <c r="E75" s="50">
        <f>SUM(E69:E74)</f>
        <v>427</v>
      </c>
      <c r="F75" s="40">
        <f>E75/D75*100</f>
        <v>84.055118110236222</v>
      </c>
      <c r="G75" s="13" t="s">
        <v>224</v>
      </c>
    </row>
    <row r="76" spans="2:7" ht="41.25" customHeight="1" x14ac:dyDescent="0.25">
      <c r="B76" s="124" t="s">
        <v>128</v>
      </c>
      <c r="C76" s="125"/>
      <c r="D76" s="125"/>
      <c r="E76" s="125"/>
      <c r="F76" s="126"/>
      <c r="G76" s="13"/>
    </row>
    <row r="77" spans="2:7" ht="45.75" customHeight="1" x14ac:dyDescent="0.25">
      <c r="B77" s="59" t="s">
        <v>129</v>
      </c>
      <c r="C77" s="110" t="s">
        <v>7</v>
      </c>
      <c r="D77" s="56">
        <v>75</v>
      </c>
      <c r="E77" s="56">
        <v>60</v>
      </c>
      <c r="F77" s="48">
        <f t="shared" si="6"/>
        <v>80</v>
      </c>
      <c r="G77" s="13"/>
    </row>
    <row r="78" spans="2:7" ht="44.25" customHeight="1" x14ac:dyDescent="0.25">
      <c r="B78" s="59" t="s">
        <v>130</v>
      </c>
      <c r="C78" s="110" t="s">
        <v>7</v>
      </c>
      <c r="D78" s="56">
        <v>100</v>
      </c>
      <c r="E78" s="56">
        <v>69.400000000000006</v>
      </c>
      <c r="F78" s="48">
        <f t="shared" si="6"/>
        <v>69.400000000000006</v>
      </c>
      <c r="G78" s="13"/>
    </row>
    <row r="79" spans="2:7" ht="64.5" customHeight="1" x14ac:dyDescent="0.25">
      <c r="B79" s="59" t="s">
        <v>131</v>
      </c>
      <c r="C79" s="110" t="s">
        <v>7</v>
      </c>
      <c r="D79" s="56">
        <v>100</v>
      </c>
      <c r="E79" s="56">
        <v>100</v>
      </c>
      <c r="F79" s="48"/>
      <c r="G79" s="13"/>
    </row>
    <row r="80" spans="2:7" ht="30" customHeight="1" x14ac:dyDescent="0.25">
      <c r="B80" s="117" t="s">
        <v>89</v>
      </c>
      <c r="C80" s="112"/>
      <c r="D80" s="50">
        <f>SUM(D77:D79)</f>
        <v>275</v>
      </c>
      <c r="E80" s="50">
        <f>SUM(E77:E79)</f>
        <v>229.4</v>
      </c>
      <c r="F80" s="40">
        <f>E80/D80*100</f>
        <v>83.418181818181822</v>
      </c>
      <c r="G80" s="13" t="s">
        <v>193</v>
      </c>
    </row>
    <row r="81" spans="1:7" ht="30" customHeight="1" x14ac:dyDescent="0.25">
      <c r="B81" s="124" t="s">
        <v>132</v>
      </c>
      <c r="C81" s="125"/>
      <c r="D81" s="125"/>
      <c r="E81" s="125"/>
      <c r="F81" s="126"/>
      <c r="G81" s="13"/>
    </row>
    <row r="82" spans="1:7" ht="78.75" customHeight="1" x14ac:dyDescent="0.25">
      <c r="B82" s="51" t="s">
        <v>133</v>
      </c>
      <c r="C82" s="110" t="s">
        <v>7</v>
      </c>
      <c r="D82" s="56">
        <v>72</v>
      </c>
      <c r="E82" s="56">
        <v>60</v>
      </c>
      <c r="F82" s="48">
        <f t="shared" si="6"/>
        <v>83.333333333333343</v>
      </c>
      <c r="G82" s="13"/>
    </row>
    <row r="83" spans="1:7" ht="65.25" customHeight="1" x14ac:dyDescent="0.25">
      <c r="B83" s="32" t="s">
        <v>134</v>
      </c>
      <c r="C83" s="110" t="s">
        <v>7</v>
      </c>
      <c r="D83" s="56">
        <v>95</v>
      </c>
      <c r="E83" s="56">
        <v>78</v>
      </c>
      <c r="F83" s="48">
        <f t="shared" si="6"/>
        <v>82.10526315789474</v>
      </c>
      <c r="G83" s="13"/>
    </row>
    <row r="84" spans="1:7" ht="30" customHeight="1" x14ac:dyDescent="0.25">
      <c r="B84" s="116" t="s">
        <v>89</v>
      </c>
      <c r="C84" s="118"/>
      <c r="D84" s="58">
        <f>SUM(D82:D83)</f>
        <v>167</v>
      </c>
      <c r="E84" s="58">
        <f>SUM(E82:E83)</f>
        <v>138</v>
      </c>
      <c r="F84" s="40">
        <f>E84/D84*100</f>
        <v>82.634730538922156</v>
      </c>
      <c r="G84" s="13" t="s">
        <v>224</v>
      </c>
    </row>
    <row r="85" spans="1:7" ht="33" customHeight="1" x14ac:dyDescent="0.25">
      <c r="B85" s="35" t="s">
        <v>122</v>
      </c>
      <c r="C85" s="118"/>
      <c r="D85" s="58">
        <f>D67+D75+D80+D84</f>
        <v>1350</v>
      </c>
      <c r="E85" s="58">
        <f>E67+E75+E80+E84</f>
        <v>1172.6000000000001</v>
      </c>
      <c r="F85" s="40">
        <f>E85/D85*100</f>
        <v>86.859259259259275</v>
      </c>
      <c r="G85" s="13" t="s">
        <v>224</v>
      </c>
    </row>
    <row r="86" spans="1:7" ht="43.5" customHeight="1" x14ac:dyDescent="0.25">
      <c r="A86" s="7"/>
      <c r="B86" s="127" t="s">
        <v>163</v>
      </c>
      <c r="C86" s="133"/>
      <c r="D86" s="133"/>
      <c r="E86" s="133"/>
      <c r="F86" s="134"/>
      <c r="G86" s="23"/>
    </row>
    <row r="87" spans="1:7" ht="36.6" customHeight="1" x14ac:dyDescent="0.25">
      <c r="A87" s="7"/>
      <c r="B87" s="119" t="s">
        <v>171</v>
      </c>
      <c r="C87" s="33" t="s">
        <v>108</v>
      </c>
      <c r="D87" s="33">
        <v>265</v>
      </c>
      <c r="E87" s="33">
        <v>198</v>
      </c>
      <c r="F87" s="34">
        <f t="shared" ref="F87:F89" si="7">E87/D87*100</f>
        <v>74.71698113207546</v>
      </c>
      <c r="G87" s="23"/>
    </row>
    <row r="88" spans="1:7" ht="24.75" customHeight="1" x14ac:dyDescent="0.25">
      <c r="A88" s="7"/>
      <c r="B88" s="119" t="s">
        <v>172</v>
      </c>
      <c r="C88" s="33" t="s">
        <v>108</v>
      </c>
      <c r="D88" s="33">
        <v>225</v>
      </c>
      <c r="E88" s="33">
        <v>167</v>
      </c>
      <c r="F88" s="34">
        <f t="shared" si="7"/>
        <v>74.222222222222229</v>
      </c>
      <c r="G88" s="23"/>
    </row>
    <row r="89" spans="1:7" ht="47.25" customHeight="1" x14ac:dyDescent="0.25">
      <c r="A89" s="7"/>
      <c r="B89" s="119" t="s">
        <v>173</v>
      </c>
      <c r="C89" s="33" t="s">
        <v>108</v>
      </c>
      <c r="D89" s="33">
        <v>5</v>
      </c>
      <c r="E89" s="33">
        <v>1</v>
      </c>
      <c r="F89" s="34">
        <f t="shared" si="7"/>
        <v>20</v>
      </c>
      <c r="G89" s="23"/>
    </row>
    <row r="90" spans="1:7" ht="30" customHeight="1" x14ac:dyDescent="0.25">
      <c r="A90" s="7"/>
      <c r="B90" s="36" t="s">
        <v>82</v>
      </c>
      <c r="C90" s="37"/>
      <c r="D90" s="38">
        <f>SUM(D87:D89)</f>
        <v>495</v>
      </c>
      <c r="E90" s="38">
        <f>SUM(E87:E89)</f>
        <v>366</v>
      </c>
      <c r="F90" s="40">
        <f>E90/D90*100</f>
        <v>73.939393939393938</v>
      </c>
      <c r="G90" s="13" t="s">
        <v>224</v>
      </c>
    </row>
    <row r="91" spans="1:7" ht="42" customHeight="1" x14ac:dyDescent="0.3">
      <c r="A91" s="7"/>
      <c r="B91" s="135" t="s">
        <v>164</v>
      </c>
      <c r="C91" s="145"/>
      <c r="D91" s="145"/>
      <c r="E91" s="145"/>
      <c r="F91" s="146"/>
      <c r="G91" s="23"/>
    </row>
    <row r="92" spans="1:7" ht="51" customHeight="1" x14ac:dyDescent="0.25">
      <c r="A92" s="7"/>
      <c r="B92" s="32" t="s">
        <v>40</v>
      </c>
      <c r="C92" s="33" t="s">
        <v>7</v>
      </c>
      <c r="D92" s="33">
        <v>100</v>
      </c>
      <c r="E92" s="33">
        <v>100</v>
      </c>
      <c r="F92" s="34">
        <f>E92/D92*100</f>
        <v>100</v>
      </c>
      <c r="G92" s="23"/>
    </row>
    <row r="93" spans="1:7" ht="110.25" x14ac:dyDescent="0.25">
      <c r="A93" s="7"/>
      <c r="B93" s="32" t="s">
        <v>212</v>
      </c>
      <c r="C93" s="33" t="s">
        <v>7</v>
      </c>
      <c r="D93" s="33">
        <v>15</v>
      </c>
      <c r="E93" s="33">
        <v>15</v>
      </c>
      <c r="F93" s="34">
        <f>E93/D93*100</f>
        <v>100</v>
      </c>
      <c r="G93" s="23"/>
    </row>
    <row r="94" spans="1:7" ht="47.25" x14ac:dyDescent="0.25">
      <c r="A94" s="7"/>
      <c r="B94" s="32" t="s">
        <v>41</v>
      </c>
      <c r="C94" s="33" t="s">
        <v>7</v>
      </c>
      <c r="D94" s="33">
        <v>100</v>
      </c>
      <c r="E94" s="33">
        <v>100</v>
      </c>
      <c r="F94" s="34">
        <f t="shared" ref="F94" si="8">E94/D94*100</f>
        <v>100</v>
      </c>
      <c r="G94" s="23"/>
    </row>
    <row r="95" spans="1:7" ht="31.5" x14ac:dyDescent="0.25">
      <c r="A95" s="7"/>
      <c r="B95" s="32" t="s">
        <v>42</v>
      </c>
      <c r="C95" s="33" t="s">
        <v>7</v>
      </c>
      <c r="D95" s="33">
        <v>60</v>
      </c>
      <c r="E95" s="33">
        <v>60</v>
      </c>
      <c r="F95" s="34">
        <f>E95/D95*100</f>
        <v>100</v>
      </c>
      <c r="G95" s="23"/>
    </row>
    <row r="96" spans="1:7" ht="30" customHeight="1" x14ac:dyDescent="0.25">
      <c r="A96" s="7"/>
      <c r="B96" s="35" t="s">
        <v>82</v>
      </c>
      <c r="C96" s="120"/>
      <c r="D96" s="55">
        <f>SUM(D92:D95)</f>
        <v>275</v>
      </c>
      <c r="E96" s="55">
        <f>SUM(E92:E95)</f>
        <v>275</v>
      </c>
      <c r="F96" s="40">
        <f>E96/D96*100</f>
        <v>100</v>
      </c>
      <c r="G96" s="15" t="s">
        <v>192</v>
      </c>
    </row>
    <row r="97" spans="1:7" ht="37.5" customHeight="1" x14ac:dyDescent="0.3">
      <c r="A97" s="7"/>
      <c r="B97" s="136" t="s">
        <v>149</v>
      </c>
      <c r="C97" s="136"/>
      <c r="D97" s="136"/>
      <c r="E97" s="136"/>
      <c r="F97" s="137"/>
      <c r="G97" s="23"/>
    </row>
    <row r="98" spans="1:7" ht="15.75" x14ac:dyDescent="0.25">
      <c r="A98" s="7"/>
      <c r="B98" s="32" t="s">
        <v>174</v>
      </c>
      <c r="C98" s="33" t="s">
        <v>111</v>
      </c>
      <c r="D98" s="33">
        <v>10</v>
      </c>
      <c r="E98" s="33">
        <v>0</v>
      </c>
      <c r="F98" s="34">
        <f>E98/D98*100</f>
        <v>0</v>
      </c>
      <c r="G98" s="23"/>
    </row>
    <row r="99" spans="1:7" ht="15.75" x14ac:dyDescent="0.25">
      <c r="A99" s="7"/>
      <c r="B99" s="32" t="s">
        <v>175</v>
      </c>
      <c r="C99" s="33" t="s">
        <v>108</v>
      </c>
      <c r="D99" s="33">
        <v>0</v>
      </c>
      <c r="E99" s="33">
        <v>0</v>
      </c>
      <c r="F99" s="34">
        <v>0</v>
      </c>
      <c r="G99" s="23"/>
    </row>
    <row r="100" spans="1:7" ht="32.25" customHeight="1" x14ac:dyDescent="0.25">
      <c r="A100" s="7"/>
      <c r="B100" s="36" t="s">
        <v>82</v>
      </c>
      <c r="C100" s="37"/>
      <c r="D100" s="38">
        <f>SUM(D98:D99)</f>
        <v>10</v>
      </c>
      <c r="E100" s="38">
        <f>SUM(E98:E99)</f>
        <v>0</v>
      </c>
      <c r="F100" s="40">
        <f>E100/D100*100</f>
        <v>0</v>
      </c>
      <c r="G100" s="25" t="s">
        <v>223</v>
      </c>
    </row>
    <row r="101" spans="1:7" ht="38.450000000000003" customHeight="1" x14ac:dyDescent="0.25">
      <c r="A101" s="7"/>
      <c r="B101" s="133" t="s">
        <v>150</v>
      </c>
      <c r="C101" s="133"/>
      <c r="D101" s="133"/>
      <c r="E101" s="133"/>
      <c r="F101" s="134"/>
      <c r="G101" s="23"/>
    </row>
    <row r="102" spans="1:7" ht="72.75" customHeight="1" x14ac:dyDescent="0.25">
      <c r="A102">
        <v>1</v>
      </c>
      <c r="B102" s="51" t="s">
        <v>47</v>
      </c>
      <c r="C102" s="33" t="s">
        <v>7</v>
      </c>
      <c r="D102" s="33">
        <v>29</v>
      </c>
      <c r="E102" s="33">
        <v>36.799999999999997</v>
      </c>
      <c r="F102" s="34">
        <f>SUM(E102/D102)*100</f>
        <v>126.89655172413792</v>
      </c>
      <c r="G102" s="23"/>
    </row>
    <row r="103" spans="1:7" ht="47.25" x14ac:dyDescent="0.25">
      <c r="A103">
        <v>2</v>
      </c>
      <c r="B103" s="51" t="s">
        <v>48</v>
      </c>
      <c r="C103" s="33" t="s">
        <v>7</v>
      </c>
      <c r="D103" s="33">
        <v>60</v>
      </c>
      <c r="E103" s="33">
        <v>47.7</v>
      </c>
      <c r="F103" s="34">
        <f t="shared" ref="F103:F111" si="9">SUM(E103/D103)*100</f>
        <v>79.5</v>
      </c>
      <c r="G103" s="23"/>
    </row>
    <row r="104" spans="1:7" ht="51" customHeight="1" x14ac:dyDescent="0.25">
      <c r="A104">
        <v>3</v>
      </c>
      <c r="B104" s="51" t="s">
        <v>177</v>
      </c>
      <c r="C104" s="33" t="s">
        <v>7</v>
      </c>
      <c r="D104" s="33">
        <v>27</v>
      </c>
      <c r="E104" s="33">
        <v>29</v>
      </c>
      <c r="F104" s="34">
        <f t="shared" si="9"/>
        <v>107.40740740740742</v>
      </c>
      <c r="G104" s="23"/>
    </row>
    <row r="105" spans="1:7" ht="63" x14ac:dyDescent="0.25">
      <c r="A105">
        <v>4</v>
      </c>
      <c r="B105" s="51" t="s">
        <v>176</v>
      </c>
      <c r="C105" s="33" t="s">
        <v>7</v>
      </c>
      <c r="D105" s="33">
        <v>45</v>
      </c>
      <c r="E105" s="33">
        <v>47.4</v>
      </c>
      <c r="F105" s="34">
        <f t="shared" si="9"/>
        <v>105.33333333333333</v>
      </c>
      <c r="G105" s="23"/>
    </row>
    <row r="106" spans="1:7" ht="40.5" customHeight="1" x14ac:dyDescent="0.25">
      <c r="A106">
        <v>5</v>
      </c>
      <c r="B106" s="51" t="s">
        <v>178</v>
      </c>
      <c r="C106" s="33" t="s">
        <v>157</v>
      </c>
      <c r="D106" s="33">
        <v>412</v>
      </c>
      <c r="E106" s="33">
        <v>256</v>
      </c>
      <c r="F106" s="34">
        <f t="shared" si="9"/>
        <v>62.135922330097081</v>
      </c>
      <c r="G106" s="23"/>
    </row>
    <row r="107" spans="1:7" ht="60.75" customHeight="1" x14ac:dyDescent="0.25">
      <c r="A107">
        <v>6</v>
      </c>
      <c r="B107" s="98" t="s">
        <v>179</v>
      </c>
      <c r="C107" s="33" t="s">
        <v>7</v>
      </c>
      <c r="D107" s="33">
        <v>37.5</v>
      </c>
      <c r="E107" s="33">
        <v>37</v>
      </c>
      <c r="F107" s="34">
        <f t="shared" si="9"/>
        <v>98.666666666666671</v>
      </c>
      <c r="G107" s="23"/>
    </row>
    <row r="108" spans="1:7" ht="52.5" customHeight="1" x14ac:dyDescent="0.25">
      <c r="A108">
        <v>7</v>
      </c>
      <c r="B108" s="99" t="s">
        <v>180</v>
      </c>
      <c r="C108" s="100" t="s">
        <v>83</v>
      </c>
      <c r="D108" s="33">
        <v>1655</v>
      </c>
      <c r="E108" s="33">
        <v>1763</v>
      </c>
      <c r="F108" s="34">
        <f t="shared" si="9"/>
        <v>106.52567975830816</v>
      </c>
      <c r="G108" s="23"/>
    </row>
    <row r="109" spans="1:7" ht="33" customHeight="1" x14ac:dyDescent="0.25">
      <c r="A109">
        <v>8</v>
      </c>
      <c r="B109" s="99" t="s">
        <v>181</v>
      </c>
      <c r="C109" s="100"/>
      <c r="D109" s="33">
        <v>83</v>
      </c>
      <c r="E109" s="33">
        <v>23</v>
      </c>
      <c r="F109" s="34">
        <f t="shared" si="9"/>
        <v>27.710843373493976</v>
      </c>
      <c r="G109" s="23"/>
    </row>
    <row r="110" spans="1:7" ht="30" customHeight="1" x14ac:dyDescent="0.25">
      <c r="A110">
        <v>9</v>
      </c>
      <c r="B110" s="101" t="s">
        <v>182</v>
      </c>
      <c r="C110" s="33" t="s">
        <v>7</v>
      </c>
      <c r="D110" s="33">
        <v>45</v>
      </c>
      <c r="E110" s="33">
        <v>15</v>
      </c>
      <c r="F110" s="34">
        <f t="shared" si="9"/>
        <v>33.333333333333329</v>
      </c>
      <c r="G110" s="23"/>
    </row>
    <row r="111" spans="1:7" ht="36.75" customHeight="1" x14ac:dyDescent="0.25">
      <c r="A111">
        <v>10</v>
      </c>
      <c r="B111" s="102" t="s">
        <v>183</v>
      </c>
      <c r="C111" s="33" t="s">
        <v>7</v>
      </c>
      <c r="D111" s="33">
        <v>22</v>
      </c>
      <c r="E111" s="33">
        <v>8</v>
      </c>
      <c r="F111" s="34">
        <f t="shared" si="9"/>
        <v>36.363636363636367</v>
      </c>
      <c r="G111" s="23"/>
    </row>
    <row r="112" spans="1:7" ht="32.450000000000003" customHeight="1" x14ac:dyDescent="0.25">
      <c r="B112" s="27" t="s">
        <v>82</v>
      </c>
      <c r="C112" s="28"/>
      <c r="D112" s="28">
        <f>SUM(D102:D111)</f>
        <v>2415.5</v>
      </c>
      <c r="E112" s="28">
        <f>SUM(E102:E111)</f>
        <v>2262.9</v>
      </c>
      <c r="F112" s="40">
        <f>E112/D112*100</f>
        <v>93.682467398054243</v>
      </c>
      <c r="G112" s="15" t="s">
        <v>192</v>
      </c>
    </row>
    <row r="113" spans="1:7" ht="29.45" customHeight="1" x14ac:dyDescent="0.25">
      <c r="A113" s="6"/>
      <c r="B113" s="127" t="s">
        <v>151</v>
      </c>
      <c r="C113" s="133"/>
      <c r="D113" s="133"/>
      <c r="E113" s="133"/>
      <c r="F113" s="134"/>
      <c r="G113" s="23"/>
    </row>
    <row r="114" spans="1:7" ht="15.75" x14ac:dyDescent="0.25">
      <c r="A114" s="5"/>
      <c r="B114" s="32" t="s">
        <v>49</v>
      </c>
      <c r="C114" s="42" t="s">
        <v>85</v>
      </c>
      <c r="D114" s="42">
        <v>540</v>
      </c>
      <c r="E114" s="42">
        <v>152</v>
      </c>
      <c r="F114" s="43">
        <f t="shared" ref="F114:F124" si="10">E114/D114*100</f>
        <v>28.148148148148149</v>
      </c>
      <c r="G114" s="23"/>
    </row>
    <row r="115" spans="1:7" ht="31.5" x14ac:dyDescent="0.25">
      <c r="A115" s="5"/>
      <c r="B115" s="32" t="s">
        <v>50</v>
      </c>
      <c r="C115" s="42" t="s">
        <v>86</v>
      </c>
      <c r="D115" s="42">
        <v>25000</v>
      </c>
      <c r="E115" s="42">
        <v>7681</v>
      </c>
      <c r="F115" s="43">
        <f t="shared" si="10"/>
        <v>30.724</v>
      </c>
      <c r="G115" s="23"/>
    </row>
    <row r="116" spans="1:7" ht="22.9" customHeight="1" x14ac:dyDescent="0.25">
      <c r="A116" s="5"/>
      <c r="B116" s="32" t="s">
        <v>51</v>
      </c>
      <c r="C116" s="42" t="s">
        <v>85</v>
      </c>
      <c r="D116" s="42">
        <v>80</v>
      </c>
      <c r="E116" s="42">
        <v>7</v>
      </c>
      <c r="F116" s="43">
        <f t="shared" si="10"/>
        <v>8.75</v>
      </c>
      <c r="G116" s="23"/>
    </row>
    <row r="117" spans="1:7" ht="21" customHeight="1" x14ac:dyDescent="0.25">
      <c r="A117" s="5"/>
      <c r="B117" s="32" t="s">
        <v>52</v>
      </c>
      <c r="C117" s="42" t="s">
        <v>86</v>
      </c>
      <c r="D117" s="42">
        <v>3400</v>
      </c>
      <c r="E117" s="42">
        <v>353</v>
      </c>
      <c r="F117" s="43">
        <f t="shared" si="10"/>
        <v>10.382352941176471</v>
      </c>
      <c r="G117" s="23"/>
    </row>
    <row r="118" spans="1:7" ht="22.15" customHeight="1" x14ac:dyDescent="0.25">
      <c r="A118" s="5"/>
      <c r="B118" s="32" t="s">
        <v>53</v>
      </c>
      <c r="C118" s="42" t="s">
        <v>85</v>
      </c>
      <c r="D118" s="42">
        <v>28</v>
      </c>
      <c r="E118" s="42">
        <v>15</v>
      </c>
      <c r="F118" s="43">
        <f t="shared" si="10"/>
        <v>53.571428571428569</v>
      </c>
      <c r="G118" s="23"/>
    </row>
    <row r="119" spans="1:7" ht="25.9" customHeight="1" x14ac:dyDescent="0.25">
      <c r="A119" s="5"/>
      <c r="B119" s="32" t="s">
        <v>54</v>
      </c>
      <c r="C119" s="42" t="s">
        <v>86</v>
      </c>
      <c r="D119" s="42">
        <v>460</v>
      </c>
      <c r="E119" s="42">
        <v>605</v>
      </c>
      <c r="F119" s="43">
        <f t="shared" si="10"/>
        <v>131.52173913043478</v>
      </c>
      <c r="G119" s="23"/>
    </row>
    <row r="120" spans="1:7" ht="31.5" x14ac:dyDescent="0.25">
      <c r="A120" s="5"/>
      <c r="B120" s="32" t="s">
        <v>55</v>
      </c>
      <c r="C120" s="42" t="s">
        <v>7</v>
      </c>
      <c r="D120" s="42">
        <v>14</v>
      </c>
      <c r="E120" s="42">
        <v>14</v>
      </c>
      <c r="F120" s="43">
        <f t="shared" si="10"/>
        <v>100</v>
      </c>
      <c r="G120" s="23"/>
    </row>
    <row r="121" spans="1:7" ht="24.6" customHeight="1" x14ac:dyDescent="0.25">
      <c r="A121" s="5"/>
      <c r="B121" s="119" t="s">
        <v>84</v>
      </c>
      <c r="C121" s="42" t="s">
        <v>86</v>
      </c>
      <c r="D121" s="42">
        <v>2900</v>
      </c>
      <c r="E121" s="42">
        <v>2964</v>
      </c>
      <c r="F121" s="43">
        <f t="shared" si="10"/>
        <v>102.20689655172414</v>
      </c>
      <c r="G121" s="23"/>
    </row>
    <row r="122" spans="1:7" ht="24.6" customHeight="1" x14ac:dyDescent="0.25">
      <c r="A122" s="5"/>
      <c r="B122" s="119" t="s">
        <v>56</v>
      </c>
      <c r="C122" s="42" t="s">
        <v>86</v>
      </c>
      <c r="D122" s="42">
        <v>33350</v>
      </c>
      <c r="E122" s="42">
        <v>25794</v>
      </c>
      <c r="F122" s="43">
        <f t="shared" si="10"/>
        <v>77.343328335832084</v>
      </c>
      <c r="G122" s="23"/>
    </row>
    <row r="123" spans="1:7" ht="25.15" customHeight="1" x14ac:dyDescent="0.25">
      <c r="A123" s="5"/>
      <c r="B123" s="119" t="s">
        <v>57</v>
      </c>
      <c r="C123" s="42" t="s">
        <v>87</v>
      </c>
      <c r="D123" s="42">
        <v>89900</v>
      </c>
      <c r="E123" s="42">
        <v>66546</v>
      </c>
      <c r="F123" s="43">
        <f t="shared" si="10"/>
        <v>74.022246941045609</v>
      </c>
      <c r="G123" s="23"/>
    </row>
    <row r="124" spans="1:7" ht="24.6" customHeight="1" x14ac:dyDescent="0.25">
      <c r="A124" s="5"/>
      <c r="B124" s="119" t="s">
        <v>58</v>
      </c>
      <c r="C124" s="42" t="s">
        <v>87</v>
      </c>
      <c r="D124" s="42">
        <v>20</v>
      </c>
      <c r="E124" s="42">
        <v>773</v>
      </c>
      <c r="F124" s="43">
        <f t="shared" si="10"/>
        <v>3865</v>
      </c>
      <c r="G124" s="23"/>
    </row>
    <row r="125" spans="1:7" ht="31.5" x14ac:dyDescent="0.25">
      <c r="A125" s="5"/>
      <c r="B125" s="121" t="s">
        <v>59</v>
      </c>
      <c r="C125" s="42" t="s">
        <v>87</v>
      </c>
      <c r="D125" s="42">
        <v>1270</v>
      </c>
      <c r="E125" s="42">
        <v>759</v>
      </c>
      <c r="F125" s="43">
        <f t="shared" ref="F125:F127" si="11">E125/D125*100</f>
        <v>59.763779527559059</v>
      </c>
      <c r="G125" s="23"/>
    </row>
    <row r="126" spans="1:7" ht="45" customHeight="1" x14ac:dyDescent="0.25">
      <c r="A126" s="5"/>
      <c r="B126" s="121" t="s">
        <v>60</v>
      </c>
      <c r="C126" s="42" t="s">
        <v>86</v>
      </c>
      <c r="D126" s="42">
        <v>3</v>
      </c>
      <c r="E126" s="42">
        <v>3</v>
      </c>
      <c r="F126" s="43">
        <f t="shared" si="11"/>
        <v>100</v>
      </c>
      <c r="G126" s="23"/>
    </row>
    <row r="127" spans="1:7" ht="36" customHeight="1" x14ac:dyDescent="0.25">
      <c r="A127" s="5"/>
      <c r="B127" s="121" t="s">
        <v>61</v>
      </c>
      <c r="C127" s="42" t="s">
        <v>86</v>
      </c>
      <c r="D127" s="42">
        <v>147</v>
      </c>
      <c r="E127" s="42">
        <v>108</v>
      </c>
      <c r="F127" s="43">
        <f t="shared" si="11"/>
        <v>73.469387755102048</v>
      </c>
      <c r="G127" s="23"/>
    </row>
    <row r="128" spans="1:7" ht="27.75" customHeight="1" x14ac:dyDescent="0.25">
      <c r="A128" s="5"/>
      <c r="B128" s="35" t="s">
        <v>82</v>
      </c>
      <c r="C128" s="104"/>
      <c r="D128" s="104">
        <f>D114+D115+D116+D117+D118+D119+D120+D121+D122+D123+D124+D125+D126+D127</f>
        <v>157112</v>
      </c>
      <c r="E128" s="104">
        <f>E114+E115+E116+E117+E118+E119+E120+E121+E122+E123+E124+E125+E126+E127</f>
        <v>105774</v>
      </c>
      <c r="F128" s="40">
        <f>E128/D128*100</f>
        <v>67.323947247823213</v>
      </c>
      <c r="G128" s="26" t="s">
        <v>193</v>
      </c>
    </row>
    <row r="129" spans="1:7" ht="40.5" customHeight="1" x14ac:dyDescent="0.3">
      <c r="A129" s="3"/>
      <c r="B129" s="135" t="s">
        <v>165</v>
      </c>
      <c r="C129" s="136"/>
      <c r="D129" s="136"/>
      <c r="E129" s="136"/>
      <c r="F129" s="137"/>
      <c r="G129" s="23"/>
    </row>
    <row r="130" spans="1:7" ht="63" x14ac:dyDescent="0.25">
      <c r="B130" s="51" t="s">
        <v>219</v>
      </c>
      <c r="C130" s="47" t="s">
        <v>168</v>
      </c>
      <c r="D130" s="42">
        <v>29.05</v>
      </c>
      <c r="E130" s="42">
        <v>28.38</v>
      </c>
      <c r="F130" s="43">
        <v>87</v>
      </c>
      <c r="G130" s="23"/>
    </row>
    <row r="131" spans="1:7" ht="63" x14ac:dyDescent="0.25">
      <c r="B131" s="51" t="s">
        <v>220</v>
      </c>
      <c r="C131" s="47" t="s">
        <v>168</v>
      </c>
      <c r="D131" s="42">
        <v>-0.14000000000000001</v>
      </c>
      <c r="E131" s="42">
        <v>-0.67</v>
      </c>
      <c r="F131" s="43">
        <v>18.37</v>
      </c>
      <c r="G131" s="23"/>
    </row>
    <row r="132" spans="1:7" ht="63" x14ac:dyDescent="0.25">
      <c r="B132" s="51" t="s">
        <v>43</v>
      </c>
      <c r="C132" s="42" t="s">
        <v>7</v>
      </c>
      <c r="D132" s="42">
        <v>100</v>
      </c>
      <c r="E132" s="42">
        <v>100</v>
      </c>
      <c r="F132" s="43">
        <f t="shared" ref="F132:F135" si="12">E132/D132*100</f>
        <v>100</v>
      </c>
      <c r="G132" s="23"/>
    </row>
    <row r="133" spans="1:7" ht="50.25" x14ac:dyDescent="0.25">
      <c r="B133" s="51" t="s">
        <v>221</v>
      </c>
      <c r="C133" s="42" t="s">
        <v>169</v>
      </c>
      <c r="D133" s="42">
        <v>0.29210000000000003</v>
      </c>
      <c r="E133" s="42">
        <v>0.41149999999999998</v>
      </c>
      <c r="F133" s="43">
        <v>146</v>
      </c>
      <c r="G133" s="23"/>
    </row>
    <row r="134" spans="1:7" ht="51.75" customHeight="1" x14ac:dyDescent="0.25">
      <c r="B134" s="51" t="s">
        <v>100</v>
      </c>
      <c r="C134" s="42" t="s">
        <v>169</v>
      </c>
      <c r="D134" s="42">
        <v>-8.0000000000000004E-4</v>
      </c>
      <c r="E134" s="42">
        <v>0.12</v>
      </c>
      <c r="F134" s="43" t="s">
        <v>191</v>
      </c>
      <c r="G134" s="23"/>
    </row>
    <row r="135" spans="1:7" ht="63" x14ac:dyDescent="0.25">
      <c r="B135" s="51" t="s">
        <v>44</v>
      </c>
      <c r="C135" s="42" t="s">
        <v>7</v>
      </c>
      <c r="D135" s="42">
        <v>62.5</v>
      </c>
      <c r="E135" s="42">
        <v>75</v>
      </c>
      <c r="F135" s="43">
        <f t="shared" si="12"/>
        <v>120</v>
      </c>
      <c r="G135" s="23"/>
    </row>
    <row r="136" spans="1:7" ht="51" customHeight="1" x14ac:dyDescent="0.25">
      <c r="B136" s="51" t="s">
        <v>45</v>
      </c>
      <c r="C136" s="42" t="s">
        <v>170</v>
      </c>
      <c r="D136" s="42">
        <v>19.75</v>
      </c>
      <c r="E136" s="42">
        <v>5.12</v>
      </c>
      <c r="F136" s="43">
        <v>622.41999999999996</v>
      </c>
      <c r="G136" s="23"/>
    </row>
    <row r="137" spans="1:7" ht="47.25" x14ac:dyDescent="0.25">
      <c r="B137" s="51" t="s">
        <v>101</v>
      </c>
      <c r="C137" s="42" t="s">
        <v>170</v>
      </c>
      <c r="D137" s="42">
        <v>-0.14000000000000001</v>
      </c>
      <c r="E137" s="42">
        <v>-14.63</v>
      </c>
      <c r="F137" s="43" t="s">
        <v>191</v>
      </c>
      <c r="G137" s="23"/>
    </row>
    <row r="138" spans="1:7" ht="68.25" customHeight="1" x14ac:dyDescent="0.25">
      <c r="B138" s="51" t="s">
        <v>46</v>
      </c>
      <c r="C138" s="42" t="s">
        <v>7</v>
      </c>
      <c r="D138" s="42">
        <v>98.78</v>
      </c>
      <c r="E138" s="42">
        <v>100</v>
      </c>
      <c r="F138" s="43">
        <f>E138/D138*100</f>
        <v>101.23506782749546</v>
      </c>
      <c r="G138" s="23"/>
    </row>
    <row r="139" spans="1:7" ht="33.6" customHeight="1" x14ac:dyDescent="0.25">
      <c r="B139" s="58" t="s">
        <v>82</v>
      </c>
      <c r="C139" s="103"/>
      <c r="D139" s="104">
        <f>SUM(D130:D138)</f>
        <v>310.09130000000005</v>
      </c>
      <c r="E139" s="104">
        <f>SUM(E130:E138)</f>
        <v>293.73149999999998</v>
      </c>
      <c r="F139" s="40">
        <f>E139/D139*100</f>
        <v>94.724198969787267</v>
      </c>
      <c r="G139" s="22" t="s">
        <v>192</v>
      </c>
    </row>
    <row r="140" spans="1:7" ht="36.75" customHeight="1" x14ac:dyDescent="0.25">
      <c r="A140" s="1"/>
      <c r="B140" s="127" t="s">
        <v>152</v>
      </c>
      <c r="C140" s="133"/>
      <c r="D140" s="133"/>
      <c r="E140" s="133"/>
      <c r="F140" s="134"/>
      <c r="G140" s="23"/>
    </row>
    <row r="141" spans="1:7" ht="21.6" customHeight="1" x14ac:dyDescent="0.25">
      <c r="B141" s="113" t="s">
        <v>62</v>
      </c>
      <c r="C141" s="42" t="s">
        <v>142</v>
      </c>
      <c r="D141" s="42">
        <v>0</v>
      </c>
      <c r="E141" s="42">
        <v>0</v>
      </c>
      <c r="F141" s="43">
        <v>0</v>
      </c>
      <c r="G141" s="23"/>
    </row>
    <row r="142" spans="1:7" ht="24" customHeight="1" x14ac:dyDescent="0.25">
      <c r="B142" s="113" t="s">
        <v>63</v>
      </c>
      <c r="C142" s="42" t="s">
        <v>142</v>
      </c>
      <c r="D142" s="42">
        <v>80</v>
      </c>
      <c r="E142" s="42">
        <v>86</v>
      </c>
      <c r="F142" s="43">
        <f t="shared" ref="F142:F150" si="13">E142/D142*100</f>
        <v>107.5</v>
      </c>
      <c r="G142" s="23"/>
    </row>
    <row r="143" spans="1:7" ht="32.25" customHeight="1" x14ac:dyDescent="0.25">
      <c r="B143" s="113" t="s">
        <v>71</v>
      </c>
      <c r="C143" s="42" t="s">
        <v>142</v>
      </c>
      <c r="D143" s="42">
        <v>0</v>
      </c>
      <c r="E143" s="42">
        <v>0</v>
      </c>
      <c r="F143" s="43">
        <v>0</v>
      </c>
      <c r="G143" s="23"/>
    </row>
    <row r="144" spans="1:7" ht="24" customHeight="1" x14ac:dyDescent="0.25">
      <c r="B144" s="113" t="s">
        <v>154</v>
      </c>
      <c r="C144" s="42" t="s">
        <v>142</v>
      </c>
      <c r="D144" s="42">
        <v>0</v>
      </c>
      <c r="E144" s="42">
        <v>0</v>
      </c>
      <c r="F144" s="43">
        <v>0</v>
      </c>
      <c r="G144" s="23"/>
    </row>
    <row r="145" spans="1:7" ht="31.5" x14ac:dyDescent="0.25">
      <c r="B145" s="113" t="s">
        <v>64</v>
      </c>
      <c r="C145" s="42" t="s">
        <v>85</v>
      </c>
      <c r="D145" s="42">
        <v>0</v>
      </c>
      <c r="E145" s="42">
        <v>0</v>
      </c>
      <c r="F145" s="43">
        <v>0</v>
      </c>
      <c r="G145" s="23"/>
    </row>
    <row r="146" spans="1:7" ht="25.9" customHeight="1" x14ac:dyDescent="0.25">
      <c r="B146" s="113" t="s">
        <v>65</v>
      </c>
      <c r="C146" s="42" t="s">
        <v>142</v>
      </c>
      <c r="D146" s="42">
        <v>0</v>
      </c>
      <c r="E146" s="42">
        <v>2</v>
      </c>
      <c r="F146" s="43"/>
      <c r="G146" s="23"/>
    </row>
    <row r="147" spans="1:7" ht="31.5" x14ac:dyDescent="0.25">
      <c r="B147" s="113" t="s">
        <v>66</v>
      </c>
      <c r="C147" s="42" t="s">
        <v>142</v>
      </c>
      <c r="D147" s="42">
        <v>0</v>
      </c>
      <c r="E147" s="42">
        <v>4</v>
      </c>
      <c r="F147" s="43"/>
      <c r="G147" s="23"/>
    </row>
    <row r="148" spans="1:7" ht="31.5" x14ac:dyDescent="0.25">
      <c r="B148" s="113" t="s">
        <v>67</v>
      </c>
      <c r="C148" s="42" t="s">
        <v>146</v>
      </c>
      <c r="D148" s="42">
        <v>2700</v>
      </c>
      <c r="E148" s="42">
        <v>0</v>
      </c>
      <c r="F148" s="43">
        <f t="shared" si="13"/>
        <v>0</v>
      </c>
      <c r="G148" s="23"/>
    </row>
    <row r="149" spans="1:7" ht="27.6" customHeight="1" x14ac:dyDescent="0.25">
      <c r="B149" s="113" t="s">
        <v>68</v>
      </c>
      <c r="C149" s="42" t="s">
        <v>142</v>
      </c>
      <c r="D149" s="42">
        <v>30</v>
      </c>
      <c r="E149" s="42">
        <v>30</v>
      </c>
      <c r="F149" s="43">
        <f t="shared" si="13"/>
        <v>100</v>
      </c>
      <c r="G149" s="23"/>
    </row>
    <row r="150" spans="1:7" ht="24" customHeight="1" x14ac:dyDescent="0.25">
      <c r="B150" s="113" t="s">
        <v>69</v>
      </c>
      <c r="C150" s="42" t="s">
        <v>142</v>
      </c>
      <c r="D150" s="42">
        <v>2</v>
      </c>
      <c r="E150" s="42">
        <v>5</v>
      </c>
      <c r="F150" s="43">
        <f t="shared" si="13"/>
        <v>250</v>
      </c>
      <c r="G150" s="23"/>
    </row>
    <row r="151" spans="1:7" ht="28.9" customHeight="1" x14ac:dyDescent="0.25">
      <c r="B151" s="113" t="s">
        <v>70</v>
      </c>
      <c r="C151" s="42" t="s">
        <v>142</v>
      </c>
      <c r="D151" s="42">
        <v>0</v>
      </c>
      <c r="E151" s="42">
        <v>1</v>
      </c>
      <c r="F151" s="43"/>
      <c r="G151" s="23"/>
    </row>
    <row r="152" spans="1:7" ht="25.15" customHeight="1" x14ac:dyDescent="0.25">
      <c r="B152" s="61" t="s">
        <v>72</v>
      </c>
      <c r="C152" s="42" t="s">
        <v>142</v>
      </c>
      <c r="D152" s="56">
        <v>0</v>
      </c>
      <c r="E152" s="56">
        <v>8</v>
      </c>
      <c r="F152" s="114"/>
      <c r="G152" s="23"/>
    </row>
    <row r="153" spans="1:7" ht="40.5" customHeight="1" x14ac:dyDescent="0.25">
      <c r="B153" s="35" t="s">
        <v>82</v>
      </c>
      <c r="C153" s="45"/>
      <c r="D153" s="58">
        <f>SUM(D141:D152)</f>
        <v>2812</v>
      </c>
      <c r="E153" s="58">
        <f>SUM(E141:E152)</f>
        <v>136</v>
      </c>
      <c r="F153" s="40">
        <f>E153/D153*100</f>
        <v>4.8364153627311524</v>
      </c>
      <c r="G153" s="15" t="s">
        <v>222</v>
      </c>
    </row>
    <row r="154" spans="1:7" ht="40.5" customHeight="1" x14ac:dyDescent="0.25">
      <c r="A154" s="24"/>
      <c r="B154" s="170" t="s">
        <v>200</v>
      </c>
      <c r="C154" s="171"/>
      <c r="D154" s="171"/>
      <c r="E154" s="171"/>
      <c r="F154" s="172"/>
      <c r="G154" s="15"/>
    </row>
    <row r="155" spans="1:7" ht="40.5" customHeight="1" x14ac:dyDescent="0.25">
      <c r="A155" s="24"/>
      <c r="B155" s="122" t="s">
        <v>102</v>
      </c>
      <c r="C155" s="41" t="s">
        <v>85</v>
      </c>
      <c r="D155" s="42">
        <v>71</v>
      </c>
      <c r="E155" s="42">
        <v>56</v>
      </c>
      <c r="F155" s="43">
        <f t="shared" ref="F155:F157" si="14">E155/D155*100</f>
        <v>78.873239436619713</v>
      </c>
      <c r="G155" s="23"/>
    </row>
    <row r="156" spans="1:7" ht="40.5" customHeight="1" x14ac:dyDescent="0.25">
      <c r="A156" s="24"/>
      <c r="B156" s="122" t="s">
        <v>103</v>
      </c>
      <c r="C156" s="41" t="s">
        <v>85</v>
      </c>
      <c r="D156" s="42">
        <v>11</v>
      </c>
      <c r="E156" s="42">
        <v>7</v>
      </c>
      <c r="F156" s="43">
        <f t="shared" si="14"/>
        <v>63.636363636363633</v>
      </c>
      <c r="G156" s="23"/>
    </row>
    <row r="157" spans="1:7" ht="40.5" customHeight="1" x14ac:dyDescent="0.25">
      <c r="B157" s="121" t="s">
        <v>104</v>
      </c>
      <c r="C157" s="41" t="s">
        <v>85</v>
      </c>
      <c r="D157" s="42">
        <v>4</v>
      </c>
      <c r="E157" s="42">
        <v>0</v>
      </c>
      <c r="F157" s="43">
        <f t="shared" si="14"/>
        <v>0</v>
      </c>
      <c r="G157" s="23"/>
    </row>
    <row r="158" spans="1:7" ht="40.5" customHeight="1" x14ac:dyDescent="0.25">
      <c r="B158" s="36" t="s">
        <v>82</v>
      </c>
      <c r="C158" s="45"/>
      <c r="D158" s="46">
        <f>SUM(D155:D157)</f>
        <v>86</v>
      </c>
      <c r="E158" s="46">
        <f>SUM(E155:E157)</f>
        <v>63</v>
      </c>
      <c r="F158" s="40">
        <f>E158/D158*100</f>
        <v>73.255813953488371</v>
      </c>
      <c r="G158" s="15" t="s">
        <v>193</v>
      </c>
    </row>
    <row r="159" spans="1:7" ht="40.15" customHeight="1" x14ac:dyDescent="0.25">
      <c r="A159" s="7"/>
      <c r="B159" s="127" t="s">
        <v>213</v>
      </c>
      <c r="C159" s="133"/>
      <c r="D159" s="133"/>
      <c r="E159" s="133"/>
      <c r="F159" s="134"/>
      <c r="G159" s="23"/>
    </row>
    <row r="160" spans="1:7" ht="40.15" customHeight="1" x14ac:dyDescent="0.25">
      <c r="A160" s="7"/>
      <c r="B160" s="51" t="s">
        <v>77</v>
      </c>
      <c r="C160" s="47" t="s">
        <v>142</v>
      </c>
      <c r="D160" s="42">
        <v>7</v>
      </c>
      <c r="E160" s="42">
        <v>15</v>
      </c>
      <c r="F160" s="43">
        <f t="shared" ref="F160" si="15">E160/D160*100</f>
        <v>214.28571428571428</v>
      </c>
      <c r="G160" s="23"/>
    </row>
    <row r="161" spans="1:7" ht="31.5" x14ac:dyDescent="0.25">
      <c r="B161" s="51" t="s">
        <v>73</v>
      </c>
      <c r="C161" s="47" t="s">
        <v>85</v>
      </c>
      <c r="D161" s="42">
        <v>0</v>
      </c>
      <c r="E161" s="42">
        <v>0</v>
      </c>
      <c r="F161" s="43">
        <v>100</v>
      </c>
      <c r="G161" s="23"/>
    </row>
    <row r="162" spans="1:7" ht="31.5" x14ac:dyDescent="0.25">
      <c r="B162" s="51" t="s">
        <v>78</v>
      </c>
      <c r="C162" s="47" t="s">
        <v>7</v>
      </c>
      <c r="D162" s="42">
        <v>100</v>
      </c>
      <c r="E162" s="42">
        <v>100</v>
      </c>
      <c r="F162" s="43">
        <f t="shared" ref="F162" si="16">E162/D162*100</f>
        <v>100</v>
      </c>
      <c r="G162" s="23"/>
    </row>
    <row r="163" spans="1:7" ht="24.75" customHeight="1" x14ac:dyDescent="0.25">
      <c r="B163" s="51" t="s">
        <v>75</v>
      </c>
      <c r="C163" s="47" t="s">
        <v>6</v>
      </c>
      <c r="D163" s="42">
        <v>33.4</v>
      </c>
      <c r="E163" s="42">
        <v>33.4</v>
      </c>
      <c r="F163" s="43">
        <f t="shared" ref="F163:F165" si="17">E163/D163*100</f>
        <v>100</v>
      </c>
      <c r="G163" s="23"/>
    </row>
    <row r="164" spans="1:7" ht="24.75" customHeight="1" x14ac:dyDescent="0.25">
      <c r="B164" s="51" t="s">
        <v>74</v>
      </c>
      <c r="C164" s="47" t="s">
        <v>6</v>
      </c>
      <c r="D164" s="42">
        <v>32.6</v>
      </c>
      <c r="E164" s="42">
        <v>32.6</v>
      </c>
      <c r="F164" s="43">
        <f t="shared" ref="F164" si="18">E164/D164*100</f>
        <v>100</v>
      </c>
      <c r="G164" s="23"/>
    </row>
    <row r="165" spans="1:7" ht="21" customHeight="1" x14ac:dyDescent="0.25">
      <c r="B165" s="51" t="s">
        <v>76</v>
      </c>
      <c r="C165" s="47" t="s">
        <v>6</v>
      </c>
      <c r="D165" s="42">
        <v>2</v>
      </c>
      <c r="E165" s="42">
        <v>2</v>
      </c>
      <c r="F165" s="43">
        <f t="shared" si="17"/>
        <v>100</v>
      </c>
      <c r="G165" s="23"/>
    </row>
    <row r="166" spans="1:7" ht="35.25" customHeight="1" x14ac:dyDescent="0.25">
      <c r="B166" s="58" t="s">
        <v>82</v>
      </c>
      <c r="C166" s="38"/>
      <c r="D166" s="55">
        <f>D160+D161+D162+D163+D164+D165</f>
        <v>175</v>
      </c>
      <c r="E166" s="55">
        <f>E160+E161+E162+E163+E164+E165</f>
        <v>183</v>
      </c>
      <c r="F166" s="40">
        <f>E166/D166*100</f>
        <v>104.57142857142858</v>
      </c>
      <c r="G166" s="22" t="s">
        <v>192</v>
      </c>
    </row>
    <row r="167" spans="1:7" ht="36.75" customHeight="1" x14ac:dyDescent="0.25">
      <c r="B167" s="127" t="s">
        <v>201</v>
      </c>
      <c r="C167" s="128"/>
      <c r="D167" s="128"/>
      <c r="E167" s="128"/>
      <c r="F167" s="129"/>
      <c r="G167" s="23"/>
    </row>
    <row r="168" spans="1:7" ht="62.25" customHeight="1" x14ac:dyDescent="0.25">
      <c r="B168" s="44" t="s">
        <v>135</v>
      </c>
      <c r="C168" s="105" t="s">
        <v>7</v>
      </c>
      <c r="D168" s="105">
        <v>33</v>
      </c>
      <c r="E168" s="105">
        <v>30</v>
      </c>
      <c r="F168" s="43">
        <f t="shared" ref="F168" si="19">E168/D168*100</f>
        <v>90.909090909090907</v>
      </c>
      <c r="G168" s="14"/>
    </row>
    <row r="169" spans="1:7" ht="56.25" customHeight="1" x14ac:dyDescent="0.25">
      <c r="B169" s="44" t="s">
        <v>136</v>
      </c>
      <c r="C169" s="105" t="s">
        <v>7</v>
      </c>
      <c r="D169" s="105">
        <v>38</v>
      </c>
      <c r="E169" s="105">
        <v>35</v>
      </c>
      <c r="F169" s="43">
        <v>100</v>
      </c>
      <c r="G169" s="14"/>
    </row>
    <row r="170" spans="1:7" ht="63.75" customHeight="1" x14ac:dyDescent="0.25">
      <c r="B170" s="44" t="s">
        <v>137</v>
      </c>
      <c r="C170" s="105" t="s">
        <v>7</v>
      </c>
      <c r="D170" s="105">
        <v>28</v>
      </c>
      <c r="E170" s="105">
        <v>20</v>
      </c>
      <c r="F170" s="43">
        <f t="shared" ref="F170:F174" si="20">E170/D170*100</f>
        <v>71.428571428571431</v>
      </c>
      <c r="G170" s="14"/>
    </row>
    <row r="171" spans="1:7" ht="62.25" customHeight="1" x14ac:dyDescent="0.25">
      <c r="B171" s="44" t="s">
        <v>138</v>
      </c>
      <c r="C171" s="105" t="s">
        <v>7</v>
      </c>
      <c r="D171" s="105">
        <v>20</v>
      </c>
      <c r="E171" s="105">
        <v>10</v>
      </c>
      <c r="F171" s="43">
        <f t="shared" si="20"/>
        <v>50</v>
      </c>
      <c r="G171" s="14"/>
    </row>
    <row r="172" spans="1:7" ht="62.25" customHeight="1" x14ac:dyDescent="0.25">
      <c r="B172" s="106" t="s">
        <v>139</v>
      </c>
      <c r="C172" s="105" t="s">
        <v>7</v>
      </c>
      <c r="D172" s="105">
        <v>40.4</v>
      </c>
      <c r="E172" s="105">
        <v>0</v>
      </c>
      <c r="F172" s="43">
        <f t="shared" si="20"/>
        <v>0</v>
      </c>
      <c r="G172" s="14"/>
    </row>
    <row r="173" spans="1:7" ht="66.75" customHeight="1" x14ac:dyDescent="0.25">
      <c r="B173" s="106" t="s">
        <v>140</v>
      </c>
      <c r="C173" s="105" t="s">
        <v>85</v>
      </c>
      <c r="D173" s="105">
        <v>90</v>
      </c>
      <c r="E173" s="105">
        <v>30</v>
      </c>
      <c r="F173" s="43">
        <f t="shared" si="20"/>
        <v>33.333333333333329</v>
      </c>
      <c r="G173" s="14"/>
    </row>
    <row r="174" spans="1:7" ht="46.5" customHeight="1" x14ac:dyDescent="0.25">
      <c r="B174" s="106" t="s">
        <v>141</v>
      </c>
      <c r="C174" s="105" t="s">
        <v>7</v>
      </c>
      <c r="D174" s="105">
        <v>25</v>
      </c>
      <c r="E174" s="105">
        <v>23</v>
      </c>
      <c r="F174" s="43">
        <f t="shared" si="20"/>
        <v>92</v>
      </c>
      <c r="G174" s="14"/>
    </row>
    <row r="175" spans="1:7" ht="32.25" customHeight="1" x14ac:dyDescent="0.25">
      <c r="B175" s="29" t="s">
        <v>82</v>
      </c>
      <c r="C175" s="31"/>
      <c r="D175" s="30">
        <f>SUM(D168:D174)</f>
        <v>274.39999999999998</v>
      </c>
      <c r="E175" s="30">
        <f>SUM(E168:E174)</f>
        <v>148</v>
      </c>
      <c r="F175" s="40">
        <f>E175/D175*100</f>
        <v>53.935860058309039</v>
      </c>
      <c r="G175" s="15" t="s">
        <v>193</v>
      </c>
    </row>
    <row r="176" spans="1:7" ht="43.5" customHeight="1" x14ac:dyDescent="0.25">
      <c r="A176" s="107"/>
      <c r="B176" s="138" t="s">
        <v>153</v>
      </c>
      <c r="C176" s="139"/>
      <c r="D176" s="139"/>
      <c r="E176" s="139"/>
      <c r="F176" s="140"/>
      <c r="G176" s="87"/>
    </row>
    <row r="177" spans="1:7" ht="46.5" customHeight="1" x14ac:dyDescent="0.25">
      <c r="A177" s="107"/>
      <c r="B177" s="88" t="s">
        <v>113</v>
      </c>
      <c r="C177" s="94" t="s">
        <v>85</v>
      </c>
      <c r="D177" s="47">
        <v>10</v>
      </c>
      <c r="E177" s="47">
        <v>160</v>
      </c>
      <c r="F177" s="89" t="s">
        <v>191</v>
      </c>
      <c r="G177" s="87"/>
    </row>
    <row r="178" spans="1:7" ht="30" customHeight="1" x14ac:dyDescent="0.25">
      <c r="A178" s="107"/>
      <c r="B178" s="44" t="s">
        <v>114</v>
      </c>
      <c r="C178" s="94" t="s">
        <v>85</v>
      </c>
      <c r="D178" s="47">
        <v>120</v>
      </c>
      <c r="E178" s="47">
        <v>1000</v>
      </c>
      <c r="F178" s="89" t="s">
        <v>191</v>
      </c>
      <c r="G178" s="87"/>
    </row>
    <row r="179" spans="1:7" ht="46.5" customHeight="1" x14ac:dyDescent="0.25">
      <c r="A179" s="107"/>
      <c r="B179" s="44" t="s">
        <v>115</v>
      </c>
      <c r="C179" s="94" t="s">
        <v>85</v>
      </c>
      <c r="D179" s="47"/>
      <c r="E179" s="47">
        <v>0</v>
      </c>
      <c r="F179" s="89"/>
      <c r="G179" s="87"/>
    </row>
    <row r="180" spans="1:7" ht="57.75" customHeight="1" x14ac:dyDescent="0.25">
      <c r="A180" s="107"/>
      <c r="B180" s="108" t="s">
        <v>116</v>
      </c>
      <c r="C180" s="94" t="s">
        <v>85</v>
      </c>
      <c r="D180" s="47">
        <v>6</v>
      </c>
      <c r="E180" s="47">
        <v>0</v>
      </c>
      <c r="F180" s="89" t="s">
        <v>191</v>
      </c>
      <c r="G180" s="87"/>
    </row>
    <row r="181" spans="1:7" ht="29.25" customHeight="1" x14ac:dyDescent="0.25">
      <c r="A181" s="107"/>
      <c r="B181" s="109" t="s">
        <v>117</v>
      </c>
      <c r="C181" s="94" t="s">
        <v>85</v>
      </c>
      <c r="D181" s="47">
        <v>100</v>
      </c>
      <c r="E181" s="47">
        <v>100</v>
      </c>
      <c r="F181" s="89">
        <f t="shared" ref="F181:F184" si="21">E181/D181*100</f>
        <v>100</v>
      </c>
      <c r="G181" s="87"/>
    </row>
    <row r="182" spans="1:7" ht="44.25" customHeight="1" x14ac:dyDescent="0.25">
      <c r="A182" s="107"/>
      <c r="B182" s="109" t="s">
        <v>118</v>
      </c>
      <c r="C182" s="94" t="s">
        <v>85</v>
      </c>
      <c r="D182" s="56">
        <v>13</v>
      </c>
      <c r="E182" s="56">
        <v>13</v>
      </c>
      <c r="F182" s="89">
        <f t="shared" si="21"/>
        <v>100</v>
      </c>
      <c r="G182" s="87"/>
    </row>
    <row r="183" spans="1:7" ht="44.25" customHeight="1" x14ac:dyDescent="0.25">
      <c r="A183" s="107"/>
      <c r="B183" s="109" t="s">
        <v>119</v>
      </c>
      <c r="C183" s="94" t="s">
        <v>85</v>
      </c>
      <c r="D183" s="47">
        <v>10</v>
      </c>
      <c r="E183" s="47">
        <v>10</v>
      </c>
      <c r="F183" s="89">
        <f t="shared" si="21"/>
        <v>100</v>
      </c>
      <c r="G183" s="87"/>
    </row>
    <row r="184" spans="1:7" ht="46.5" customHeight="1" x14ac:dyDescent="0.25">
      <c r="A184" s="107"/>
      <c r="B184" s="109" t="s">
        <v>120</v>
      </c>
      <c r="C184" s="94" t="s">
        <v>85</v>
      </c>
      <c r="D184" s="47">
        <v>8</v>
      </c>
      <c r="E184" s="47">
        <v>9</v>
      </c>
      <c r="F184" s="89">
        <f t="shared" si="21"/>
        <v>112.5</v>
      </c>
      <c r="G184" s="87"/>
    </row>
    <row r="185" spans="1:7" ht="49.5" customHeight="1" x14ac:dyDescent="0.25">
      <c r="A185" s="107"/>
      <c r="B185" s="109" t="s">
        <v>121</v>
      </c>
      <c r="C185" s="94" t="s">
        <v>85</v>
      </c>
      <c r="D185" s="47">
        <v>7</v>
      </c>
      <c r="E185" s="47">
        <v>7</v>
      </c>
      <c r="F185" s="89">
        <f>E185/D185*100</f>
        <v>100</v>
      </c>
      <c r="G185" s="87"/>
    </row>
    <row r="186" spans="1:7" ht="30.75" customHeight="1" x14ac:dyDescent="0.25">
      <c r="A186" s="107"/>
      <c r="B186" s="58" t="s">
        <v>82</v>
      </c>
      <c r="C186" s="38"/>
      <c r="D186" s="55">
        <f>SUM(D177:D185)</f>
        <v>274</v>
      </c>
      <c r="E186" s="55">
        <f>SUM(E177:E185)</f>
        <v>1299</v>
      </c>
      <c r="F186" s="40">
        <f>E186/D186*100</f>
        <v>474.08759124087589</v>
      </c>
      <c r="G186" s="93" t="s">
        <v>192</v>
      </c>
    </row>
    <row r="187" spans="1:7" ht="42" customHeight="1" x14ac:dyDescent="0.25">
      <c r="B187" s="130" t="s">
        <v>202</v>
      </c>
      <c r="C187" s="131"/>
      <c r="D187" s="131"/>
      <c r="E187" s="131"/>
      <c r="F187" s="132"/>
      <c r="G187" s="15"/>
    </row>
    <row r="188" spans="1:7" ht="30.75" customHeight="1" x14ac:dyDescent="0.25">
      <c r="B188" s="61" t="s">
        <v>64</v>
      </c>
      <c r="C188" s="94" t="s">
        <v>85</v>
      </c>
      <c r="D188" s="47">
        <v>0</v>
      </c>
      <c r="E188" s="53">
        <v>0</v>
      </c>
      <c r="F188" s="43">
        <v>0</v>
      </c>
      <c r="G188" s="15"/>
    </row>
    <row r="189" spans="1:7" ht="30.75" customHeight="1" x14ac:dyDescent="0.25">
      <c r="B189" s="61" t="s">
        <v>143</v>
      </c>
      <c r="C189" s="94" t="s">
        <v>142</v>
      </c>
      <c r="D189" s="47">
        <v>4</v>
      </c>
      <c r="E189" s="53">
        <v>0</v>
      </c>
      <c r="F189" s="43">
        <f t="shared" ref="F189:F194" si="22">E189/D189*100</f>
        <v>0</v>
      </c>
      <c r="G189" s="15"/>
    </row>
    <row r="190" spans="1:7" ht="30.75" customHeight="1" x14ac:dyDescent="0.25">
      <c r="B190" s="61" t="s">
        <v>66</v>
      </c>
      <c r="C190" s="94" t="s">
        <v>142</v>
      </c>
      <c r="D190" s="47">
        <v>0</v>
      </c>
      <c r="E190" s="53">
        <v>0</v>
      </c>
      <c r="F190" s="43">
        <v>0</v>
      </c>
      <c r="G190" s="15"/>
    </row>
    <row r="191" spans="1:7" ht="30.75" customHeight="1" x14ac:dyDescent="0.25">
      <c r="B191" s="61" t="s">
        <v>144</v>
      </c>
      <c r="C191" s="94" t="s">
        <v>146</v>
      </c>
      <c r="D191" s="47">
        <v>0</v>
      </c>
      <c r="E191" s="53">
        <v>0</v>
      </c>
      <c r="F191" s="43">
        <v>0</v>
      </c>
      <c r="G191" s="15"/>
    </row>
    <row r="192" spans="1:7" ht="30.75" customHeight="1" x14ac:dyDescent="0.25">
      <c r="B192" s="61" t="s">
        <v>145</v>
      </c>
      <c r="C192" s="94" t="s">
        <v>142</v>
      </c>
      <c r="D192" s="47">
        <v>0</v>
      </c>
      <c r="E192" s="53">
        <v>0</v>
      </c>
      <c r="F192" s="43">
        <v>0</v>
      </c>
      <c r="G192" s="15"/>
    </row>
    <row r="193" spans="2:7" ht="30.75" customHeight="1" x14ac:dyDescent="0.25">
      <c r="B193" s="61" t="s">
        <v>214</v>
      </c>
      <c r="C193" s="94" t="s">
        <v>142</v>
      </c>
      <c r="D193" s="47">
        <v>1</v>
      </c>
      <c r="E193" s="53">
        <v>0</v>
      </c>
      <c r="F193" s="43">
        <f t="shared" si="22"/>
        <v>0</v>
      </c>
      <c r="G193" s="15"/>
    </row>
    <row r="194" spans="2:7" ht="30.75" customHeight="1" x14ac:dyDescent="0.25">
      <c r="B194" s="61" t="s">
        <v>217</v>
      </c>
      <c r="C194" s="94" t="s">
        <v>7</v>
      </c>
      <c r="D194" s="47">
        <v>3</v>
      </c>
      <c r="E194" s="53">
        <v>3</v>
      </c>
      <c r="F194" s="43">
        <f t="shared" si="22"/>
        <v>100</v>
      </c>
      <c r="G194" s="15"/>
    </row>
    <row r="195" spans="2:7" ht="30.75" customHeight="1" x14ac:dyDescent="0.25">
      <c r="B195" s="95" t="s">
        <v>82</v>
      </c>
      <c r="C195" s="96"/>
      <c r="D195" s="97">
        <f>SUM(D188:D194)</f>
        <v>8</v>
      </c>
      <c r="E195" s="97">
        <f>SUM(E188:E194)</f>
        <v>3</v>
      </c>
      <c r="F195" s="40">
        <f>E195/D195*100</f>
        <v>37.5</v>
      </c>
      <c r="G195" s="22" t="s">
        <v>218</v>
      </c>
    </row>
    <row r="196" spans="2:7" ht="41.25" customHeight="1" x14ac:dyDescent="0.25">
      <c r="B196" s="127" t="s">
        <v>203</v>
      </c>
      <c r="C196" s="128"/>
      <c r="D196" s="128"/>
      <c r="E196" s="128"/>
      <c r="F196" s="129"/>
      <c r="G196" s="16"/>
    </row>
    <row r="197" spans="2:7" ht="106.5" customHeight="1" x14ac:dyDescent="0.25">
      <c r="B197" s="82" t="s">
        <v>155</v>
      </c>
      <c r="C197" s="83" t="s">
        <v>7</v>
      </c>
      <c r="D197" s="84">
        <v>65</v>
      </c>
      <c r="E197" s="84">
        <v>80</v>
      </c>
      <c r="F197" s="77">
        <f>(E197/D197)*100</f>
        <v>123.07692307692308</v>
      </c>
      <c r="G197" s="22" t="s">
        <v>192</v>
      </c>
    </row>
    <row r="198" spans="2:7" ht="29.25" customHeight="1" x14ac:dyDescent="0.25">
      <c r="B198" s="58" t="s">
        <v>82</v>
      </c>
      <c r="C198" s="38"/>
      <c r="D198" s="55">
        <f>SUM(D197)</f>
        <v>65</v>
      </c>
      <c r="E198" s="55">
        <f>SUM(E197)</f>
        <v>80</v>
      </c>
      <c r="F198" s="40">
        <f>E198/D198*100</f>
        <v>123.07692307692308</v>
      </c>
      <c r="G198" s="22"/>
    </row>
    <row r="199" spans="2:7" ht="39.75" customHeight="1" x14ac:dyDescent="0.25">
      <c r="B199" s="167" t="s">
        <v>204</v>
      </c>
      <c r="C199" s="168"/>
      <c r="D199" s="168"/>
      <c r="E199" s="168"/>
      <c r="F199" s="169"/>
      <c r="G199" s="85"/>
    </row>
    <row r="200" spans="2:7" ht="51.75" customHeight="1" x14ac:dyDescent="0.25">
      <c r="B200" s="75" t="s">
        <v>184</v>
      </c>
      <c r="C200" s="76" t="s">
        <v>7</v>
      </c>
      <c r="D200" s="76">
        <v>30</v>
      </c>
      <c r="E200" s="76">
        <v>0</v>
      </c>
      <c r="F200" s="77">
        <v>0</v>
      </c>
      <c r="G200" s="85"/>
    </row>
    <row r="201" spans="2:7" ht="64.5" customHeight="1" x14ac:dyDescent="0.25">
      <c r="B201" s="75" t="s">
        <v>185</v>
      </c>
      <c r="C201" s="76" t="s">
        <v>7</v>
      </c>
      <c r="D201" s="76">
        <v>30</v>
      </c>
      <c r="E201" s="76">
        <v>75</v>
      </c>
      <c r="F201" s="77">
        <f>(D201/E201)*100</f>
        <v>40</v>
      </c>
      <c r="G201" s="85"/>
    </row>
    <row r="202" spans="2:7" ht="70.5" customHeight="1" x14ac:dyDescent="0.25">
      <c r="B202" s="75" t="s">
        <v>186</v>
      </c>
      <c r="C202" s="76" t="s">
        <v>7</v>
      </c>
      <c r="D202" s="76">
        <v>35</v>
      </c>
      <c r="E202" s="76">
        <v>42</v>
      </c>
      <c r="F202" s="77">
        <f>(E202/D202)*100</f>
        <v>120</v>
      </c>
      <c r="G202" s="85"/>
    </row>
    <row r="203" spans="2:7" ht="74.25" customHeight="1" x14ac:dyDescent="0.25">
      <c r="B203" s="75" t="s">
        <v>187</v>
      </c>
      <c r="C203" s="76" t="s">
        <v>7</v>
      </c>
      <c r="D203" s="76">
        <v>32.5</v>
      </c>
      <c r="E203" s="76">
        <v>0</v>
      </c>
      <c r="F203" s="77">
        <f>(E203/D203)*100</f>
        <v>0</v>
      </c>
      <c r="G203" s="85"/>
    </row>
    <row r="204" spans="2:7" ht="86.25" customHeight="1" x14ac:dyDescent="0.25">
      <c r="B204" s="75" t="s">
        <v>215</v>
      </c>
      <c r="C204" s="76" t="s">
        <v>216</v>
      </c>
      <c r="D204" s="76">
        <v>4</v>
      </c>
      <c r="E204" s="76">
        <v>5</v>
      </c>
      <c r="F204" s="77">
        <f>(E204/D204)*100</f>
        <v>125</v>
      </c>
      <c r="G204" s="85"/>
    </row>
    <row r="205" spans="2:7" ht="35.25" customHeight="1" x14ac:dyDescent="0.25">
      <c r="B205" s="36" t="s">
        <v>82</v>
      </c>
      <c r="C205" s="45"/>
      <c r="D205" s="46">
        <f>SUM(D200:D204)</f>
        <v>131.5</v>
      </c>
      <c r="E205" s="46">
        <f>SUM(E200:E204)</f>
        <v>122</v>
      </c>
      <c r="F205" s="40">
        <f>E205/D205*100</f>
        <v>92.775665399239543</v>
      </c>
      <c r="G205" s="86" t="s">
        <v>192</v>
      </c>
    </row>
    <row r="206" spans="2:7" ht="51.75" customHeight="1" x14ac:dyDescent="0.25">
      <c r="B206" s="138" t="s">
        <v>211</v>
      </c>
      <c r="C206" s="139"/>
      <c r="D206" s="139"/>
      <c r="E206" s="139"/>
      <c r="F206" s="140"/>
      <c r="G206" s="87"/>
    </row>
    <row r="207" spans="2:7" ht="51.75" customHeight="1" x14ac:dyDescent="0.25">
      <c r="B207" s="88" t="s">
        <v>195</v>
      </c>
      <c r="C207" s="47" t="s">
        <v>7</v>
      </c>
      <c r="D207" s="47">
        <v>4</v>
      </c>
      <c r="E207" s="47">
        <v>2</v>
      </c>
      <c r="F207" s="89">
        <f t="shared" ref="F207" si="23">E207/D207*100</f>
        <v>50</v>
      </c>
      <c r="G207" s="87"/>
    </row>
    <row r="208" spans="2:7" ht="51.75" customHeight="1" x14ac:dyDescent="0.25">
      <c r="B208" s="88" t="s">
        <v>196</v>
      </c>
      <c r="C208" s="47" t="s">
        <v>7</v>
      </c>
      <c r="D208" s="47">
        <v>1</v>
      </c>
      <c r="E208" s="47">
        <v>1</v>
      </c>
      <c r="F208" s="89">
        <v>0</v>
      </c>
      <c r="G208" s="87"/>
    </row>
    <row r="209" spans="1:7" ht="36" customHeight="1" x14ac:dyDescent="0.25">
      <c r="B209" s="88" t="s">
        <v>197</v>
      </c>
      <c r="C209" s="47" t="s">
        <v>7</v>
      </c>
      <c r="D209" s="47">
        <v>18</v>
      </c>
      <c r="E209" s="47">
        <v>9</v>
      </c>
      <c r="F209" s="89">
        <f t="shared" ref="F209" si="24">E209/D209*100</f>
        <v>50</v>
      </c>
      <c r="G209" s="87"/>
    </row>
    <row r="210" spans="1:7" ht="41.25" customHeight="1" x14ac:dyDescent="0.25">
      <c r="B210" s="88" t="s">
        <v>99</v>
      </c>
      <c r="C210" s="47" t="s">
        <v>85</v>
      </c>
      <c r="D210" s="47">
        <v>1</v>
      </c>
      <c r="E210" s="47">
        <v>0</v>
      </c>
      <c r="F210" s="89">
        <v>0</v>
      </c>
      <c r="G210" s="87"/>
    </row>
    <row r="211" spans="1:7" ht="51.75" customHeight="1" x14ac:dyDescent="0.25">
      <c r="B211" s="88" t="s">
        <v>198</v>
      </c>
      <c r="C211" s="47" t="s">
        <v>85</v>
      </c>
      <c r="D211" s="47">
        <v>1</v>
      </c>
      <c r="E211" s="47">
        <v>1</v>
      </c>
      <c r="F211" s="89">
        <f t="shared" ref="F211" si="25">E211/D211*100</f>
        <v>100</v>
      </c>
      <c r="G211" s="87"/>
    </row>
    <row r="212" spans="1:7" ht="36" customHeight="1" x14ac:dyDescent="0.25">
      <c r="B212" s="90" t="s">
        <v>82</v>
      </c>
      <c r="C212" s="91"/>
      <c r="D212" s="92">
        <f>SUM(D207:D211)</f>
        <v>25</v>
      </c>
      <c r="E212" s="92">
        <f>SUM(E207:E211)</f>
        <v>13</v>
      </c>
      <c r="F212" s="40">
        <f>E212/D212*100</f>
        <v>52</v>
      </c>
      <c r="G212" s="93" t="s">
        <v>192</v>
      </c>
    </row>
    <row r="213" spans="1:7" ht="39" customHeight="1" x14ac:dyDescent="0.25">
      <c r="B213" s="167" t="s">
        <v>205</v>
      </c>
      <c r="C213" s="173"/>
      <c r="D213" s="173"/>
      <c r="E213" s="173"/>
      <c r="F213" s="174"/>
      <c r="G213" s="16"/>
    </row>
    <row r="214" spans="1:7" ht="51.75" customHeight="1" x14ac:dyDescent="0.25">
      <c r="B214" s="75" t="s">
        <v>188</v>
      </c>
      <c r="C214" s="76" t="s">
        <v>7</v>
      </c>
      <c r="D214" s="76">
        <v>100</v>
      </c>
      <c r="E214" s="76">
        <v>100</v>
      </c>
      <c r="F214" s="77">
        <f>SUM(E214/D214)*100</f>
        <v>100</v>
      </c>
      <c r="G214" s="16"/>
    </row>
    <row r="215" spans="1:7" ht="51.75" customHeight="1" x14ac:dyDescent="0.25">
      <c r="B215" s="75" t="s">
        <v>189</v>
      </c>
      <c r="C215" s="76" t="s">
        <v>7</v>
      </c>
      <c r="D215" s="76">
        <v>100</v>
      </c>
      <c r="E215" s="76">
        <v>100</v>
      </c>
      <c r="F215" s="77">
        <f>SUM(E215/D215)*100</f>
        <v>100</v>
      </c>
      <c r="G215" s="16"/>
    </row>
    <row r="216" spans="1:7" ht="31.5" customHeight="1" x14ac:dyDescent="0.25">
      <c r="B216" s="78" t="s">
        <v>82</v>
      </c>
      <c r="C216" s="79"/>
      <c r="D216" s="80">
        <f>SUM(D214:D215)</f>
        <v>200</v>
      </c>
      <c r="E216" s="80">
        <f>SUM(E214:E215)</f>
        <v>200</v>
      </c>
      <c r="F216" s="81">
        <f>(F214+F215)/2</f>
        <v>100</v>
      </c>
      <c r="G216" s="22" t="s">
        <v>192</v>
      </c>
    </row>
    <row r="217" spans="1:7" ht="29.25" customHeight="1" x14ac:dyDescent="0.25">
      <c r="B217" s="164" t="s">
        <v>206</v>
      </c>
      <c r="C217" s="165"/>
      <c r="D217" s="165"/>
      <c r="E217" s="165"/>
      <c r="F217" s="166"/>
    </row>
    <row r="218" spans="1:7" ht="63" x14ac:dyDescent="0.25">
      <c r="B218" s="51" t="s">
        <v>208</v>
      </c>
      <c r="C218" s="47" t="s">
        <v>7</v>
      </c>
      <c r="D218" s="47">
        <v>0.1</v>
      </c>
      <c r="E218" s="47">
        <v>0</v>
      </c>
      <c r="F218" s="89">
        <f>SUM(E218/D218)*100</f>
        <v>0</v>
      </c>
    </row>
    <row r="219" spans="1:7" ht="63" customHeight="1" x14ac:dyDescent="0.25">
      <c r="B219" s="51" t="s">
        <v>209</v>
      </c>
      <c r="C219" s="47" t="s">
        <v>7</v>
      </c>
      <c r="D219" s="47">
        <v>87</v>
      </c>
      <c r="E219" s="47">
        <v>0</v>
      </c>
      <c r="F219" s="89">
        <f>SUM(E219/D219)*100</f>
        <v>0</v>
      </c>
    </row>
    <row r="220" spans="1:7" ht="51" customHeight="1" x14ac:dyDescent="0.25">
      <c r="B220" s="51" t="s">
        <v>207</v>
      </c>
      <c r="C220" s="47" t="s">
        <v>7</v>
      </c>
      <c r="D220" s="47">
        <v>10</v>
      </c>
      <c r="E220" s="47">
        <v>0</v>
      </c>
      <c r="F220" s="89"/>
    </row>
    <row r="221" spans="1:7" ht="54" customHeight="1" x14ac:dyDescent="0.25">
      <c r="B221" s="51" t="s">
        <v>210</v>
      </c>
      <c r="C221" s="47" t="s">
        <v>7</v>
      </c>
      <c r="D221" s="47">
        <v>1.24</v>
      </c>
      <c r="E221" s="47">
        <v>0</v>
      </c>
      <c r="F221" s="89"/>
    </row>
    <row r="222" spans="1:7" ht="26.25" customHeight="1" x14ac:dyDescent="0.25">
      <c r="B222" s="78" t="s">
        <v>82</v>
      </c>
      <c r="C222" s="79"/>
      <c r="D222" s="80">
        <f>SUM(D218:D221)</f>
        <v>98.339999999999989</v>
      </c>
      <c r="E222" s="80">
        <f>SUM(E218:E221)</f>
        <v>0</v>
      </c>
      <c r="F222" s="40">
        <f>E222/D222*100</f>
        <v>0</v>
      </c>
    </row>
    <row r="223" spans="1:7" ht="29.25" customHeight="1" x14ac:dyDescent="0.3">
      <c r="A223" s="20"/>
      <c r="B223" s="21" t="s">
        <v>194</v>
      </c>
      <c r="C223" s="20"/>
      <c r="D223" s="123">
        <f>D9+D60+D85+D90+D96+D100+D112+D128+D139+D153+D158+D166+D175+D186+D195+D197+D205+D212+D216+D222</f>
        <v>167951.2513</v>
      </c>
      <c r="E223" s="123">
        <f>E9+E60+E85+E90+E96+E100+E112+E128+E139+E153+E158+E166+E175+E186+E195+E197+E205+E212+E216+E222</f>
        <v>113755.3315</v>
      </c>
      <c r="F223" s="40">
        <f>E223/D223*100</f>
        <v>67.731160452509229</v>
      </c>
    </row>
  </sheetData>
  <mergeCells count="33">
    <mergeCell ref="B206:F206"/>
    <mergeCell ref="B217:F217"/>
    <mergeCell ref="B167:F167"/>
    <mergeCell ref="B101:F101"/>
    <mergeCell ref="B86:F86"/>
    <mergeCell ref="B199:F199"/>
    <mergeCell ref="B154:F154"/>
    <mergeCell ref="B213:F213"/>
    <mergeCell ref="A2:F2"/>
    <mergeCell ref="B4:F4"/>
    <mergeCell ref="B10:F10"/>
    <mergeCell ref="B91:F91"/>
    <mergeCell ref="C68:F68"/>
    <mergeCell ref="B11:F11"/>
    <mergeCell ref="B18:F18"/>
    <mergeCell ref="B42:F42"/>
    <mergeCell ref="B76:F76"/>
    <mergeCell ref="B81:F81"/>
    <mergeCell ref="B49:F49"/>
    <mergeCell ref="B53:F53"/>
    <mergeCell ref="B61:F61"/>
    <mergeCell ref="B21:F21"/>
    <mergeCell ref="B24:F24"/>
    <mergeCell ref="B36:F36"/>
    <mergeCell ref="B62:F62"/>
    <mergeCell ref="B196:F196"/>
    <mergeCell ref="B187:F187"/>
    <mergeCell ref="B113:F113"/>
    <mergeCell ref="B129:F129"/>
    <mergeCell ref="B140:F140"/>
    <mergeCell ref="B159:F159"/>
    <mergeCell ref="B97:F97"/>
    <mergeCell ref="B176:F176"/>
  </mergeCells>
  <pageMargins left="0.31496062992125984" right="0.31496062992125984" top="0.74803149606299213" bottom="0.74803149606299213" header="0.31496062992125984" footer="0.31496062992125984"/>
  <pageSetup paperSize="9" scale="7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2021-02-24T23:26:41Z</cp:lastPrinted>
  <dcterms:created xsi:type="dcterms:W3CDTF">2016-02-03T07:10:12Z</dcterms:created>
  <dcterms:modified xsi:type="dcterms:W3CDTF">2021-05-04T06:30:52Z</dcterms:modified>
</cp:coreProperties>
</file>