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225" windowWidth="15120" windowHeight="7890"/>
  </bookViews>
  <sheets>
    <sheet name="Прил." sheetId="1" r:id="rId1"/>
    <sheet name="наборка объемов фин-я для Прогр" sheetId="2" state="hidden" r:id="rId2"/>
    <sheet name="Лист3" sheetId="3" state="hidden" r:id="rId3"/>
  </sheets>
  <definedNames>
    <definedName name="_xlnm.Print_Area" localSheetId="0">Прил.!$A$1:$M$103</definedName>
  </definedNames>
  <calcPr calcId="125725"/>
</workbook>
</file>

<file path=xl/calcChain.xml><?xml version="1.0" encoding="utf-8"?>
<calcChain xmlns="http://schemas.openxmlformats.org/spreadsheetml/2006/main">
  <c r="K29" i="1"/>
  <c r="I33"/>
  <c r="L36"/>
  <c r="L37"/>
  <c r="L35"/>
  <c r="I29"/>
  <c r="H26" l="1"/>
  <c r="H34"/>
  <c r="H33"/>
  <c r="H32" s="1"/>
  <c r="G32"/>
  <c r="F32"/>
  <c r="L33" l="1"/>
  <c r="K32"/>
  <c r="I32"/>
  <c r="K84"/>
  <c r="J84"/>
  <c r="I84"/>
  <c r="H84"/>
  <c r="G84"/>
  <c r="F84"/>
  <c r="K80"/>
  <c r="J80"/>
  <c r="I80"/>
  <c r="H80"/>
  <c r="G80"/>
  <c r="F80"/>
  <c r="L83"/>
  <c r="L82"/>
  <c r="L81"/>
  <c r="K78"/>
  <c r="K90" s="1"/>
  <c r="J78"/>
  <c r="I78"/>
  <c r="I90" s="1"/>
  <c r="H78"/>
  <c r="G78"/>
  <c r="F78"/>
  <c r="L79"/>
  <c r="L87"/>
  <c r="L86"/>
  <c r="L85"/>
  <c r="L61"/>
  <c r="L66"/>
  <c r="L65"/>
  <c r="L64"/>
  <c r="L63"/>
  <c r="K62"/>
  <c r="J62"/>
  <c r="I62"/>
  <c r="H62"/>
  <c r="G62"/>
  <c r="F62"/>
  <c r="L60"/>
  <c r="H67"/>
  <c r="G67"/>
  <c r="F67"/>
  <c r="I70"/>
  <c r="J70" s="1"/>
  <c r="K70" s="1"/>
  <c r="I69"/>
  <c r="J69" s="1"/>
  <c r="K69" s="1"/>
  <c r="I68"/>
  <c r="J68" s="1"/>
  <c r="K68" s="1"/>
  <c r="L74"/>
  <c r="L73"/>
  <c r="L72"/>
  <c r="K71"/>
  <c r="J71"/>
  <c r="I71"/>
  <c r="H71"/>
  <c r="G71"/>
  <c r="F71"/>
  <c r="L59"/>
  <c r="L58"/>
  <c r="L57"/>
  <c r="L56"/>
  <c r="L55"/>
  <c r="L54"/>
  <c r="L53"/>
  <c r="K52"/>
  <c r="J52"/>
  <c r="I52"/>
  <c r="H52"/>
  <c r="G52"/>
  <c r="F52"/>
  <c r="L51"/>
  <c r="L50"/>
  <c r="L49"/>
  <c r="K48"/>
  <c r="J48"/>
  <c r="I48"/>
  <c r="H48"/>
  <c r="G48"/>
  <c r="F48"/>
  <c r="H44"/>
  <c r="G44"/>
  <c r="I47"/>
  <c r="J47" s="1"/>
  <c r="K47" s="1"/>
  <c r="I46"/>
  <c r="J46" s="1"/>
  <c r="K46" s="1"/>
  <c r="I45"/>
  <c r="J45" s="1"/>
  <c r="K45" s="1"/>
  <c r="F44"/>
  <c r="L43"/>
  <c r="L42"/>
  <c r="L41"/>
  <c r="L22"/>
  <c r="L21"/>
  <c r="K20"/>
  <c r="J20"/>
  <c r="I20"/>
  <c r="H20"/>
  <c r="G20"/>
  <c r="F20"/>
  <c r="L25"/>
  <c r="L24"/>
  <c r="K40"/>
  <c r="J40"/>
  <c r="I40"/>
  <c r="H40"/>
  <c r="G40"/>
  <c r="F40"/>
  <c r="K23"/>
  <c r="J23"/>
  <c r="I23"/>
  <c r="H23"/>
  <c r="G23"/>
  <c r="F23"/>
  <c r="J17"/>
  <c r="L17" s="1"/>
  <c r="H29"/>
  <c r="G29"/>
  <c r="F29"/>
  <c r="J31"/>
  <c r="L28"/>
  <c r="L27"/>
  <c r="K26"/>
  <c r="J26"/>
  <c r="I26"/>
  <c r="I38" l="1"/>
  <c r="H38"/>
  <c r="K38"/>
  <c r="L34"/>
  <c r="J32"/>
  <c r="L32" s="1"/>
  <c r="K44"/>
  <c r="F90"/>
  <c r="H90"/>
  <c r="J90"/>
  <c r="G90"/>
  <c r="G75"/>
  <c r="D15" i="2" s="1"/>
  <c r="F75" i="1"/>
  <c r="H75"/>
  <c r="E15" i="2" s="1"/>
  <c r="L80" i="1"/>
  <c r="J67"/>
  <c r="C15" i="2"/>
  <c r="I67" i="1"/>
  <c r="L69"/>
  <c r="K67"/>
  <c r="L70"/>
  <c r="G38"/>
  <c r="L46"/>
  <c r="I44"/>
  <c r="F38"/>
  <c r="L45"/>
  <c r="L47"/>
  <c r="J44"/>
  <c r="L31"/>
  <c r="J30"/>
  <c r="H16" i="2"/>
  <c r="G16"/>
  <c r="F16"/>
  <c r="E16"/>
  <c r="D16"/>
  <c r="C16"/>
  <c r="I93" i="1"/>
  <c r="F17" i="2" s="1"/>
  <c r="H93" i="1"/>
  <c r="G93"/>
  <c r="D17" i="2" s="1"/>
  <c r="F93" i="1"/>
  <c r="K93"/>
  <c r="C14" i="2"/>
  <c r="I18" i="1"/>
  <c r="F13" i="2" s="1"/>
  <c r="H18" i="1"/>
  <c r="E13" i="2" s="1"/>
  <c r="G18" i="1"/>
  <c r="D13" i="2" s="1"/>
  <c r="C13"/>
  <c r="H17" l="1"/>
  <c r="C17"/>
  <c r="F94" i="1"/>
  <c r="J75"/>
  <c r="G15" i="2" s="1"/>
  <c r="K75" i="1"/>
  <c r="E17" i="2"/>
  <c r="H94" i="1"/>
  <c r="H15" i="2"/>
  <c r="I75" i="1"/>
  <c r="F15" i="2" s="1"/>
  <c r="L68" i="1"/>
  <c r="J29"/>
  <c r="L92"/>
  <c r="L93" s="1"/>
  <c r="J93"/>
  <c r="G17" i="2" s="1"/>
  <c r="G94" i="1"/>
  <c r="E14" i="2"/>
  <c r="F14"/>
  <c r="D14"/>
  <c r="I94" i="1" l="1"/>
  <c r="J38"/>
  <c r="G14" i="2" s="1"/>
  <c r="H14"/>
  <c r="L30" i="1"/>
  <c r="K18"/>
  <c r="K94" s="1"/>
  <c r="J18"/>
  <c r="L67"/>
  <c r="L29"/>
  <c r="G13" i="2" l="1"/>
  <c r="J94" i="1"/>
  <c r="H13" i="2"/>
  <c r="B14"/>
  <c r="L71" i="1"/>
  <c r="K100"/>
  <c r="J100"/>
  <c r="I100"/>
  <c r="H100"/>
  <c r="G100"/>
  <c r="F100"/>
  <c r="L100"/>
  <c r="L88"/>
  <c r="L84"/>
  <c r="L78"/>
  <c r="L77"/>
  <c r="L62"/>
  <c r="L52"/>
  <c r="L48"/>
  <c r="L44"/>
  <c r="L40"/>
  <c r="L16"/>
  <c r="L26"/>
  <c r="L23"/>
  <c r="L20"/>
  <c r="L38" s="1"/>
  <c r="L15"/>
  <c r="J98"/>
  <c r="K97"/>
  <c r="I97"/>
  <c r="H97"/>
  <c r="G97"/>
  <c r="L90" l="1"/>
  <c r="L75"/>
  <c r="L18"/>
  <c r="L98"/>
  <c r="H98"/>
  <c r="G99"/>
  <c r="I99"/>
  <c r="F96"/>
  <c r="J96"/>
  <c r="F99"/>
  <c r="H99"/>
  <c r="J99"/>
  <c r="B17" i="2"/>
  <c r="G98" i="1"/>
  <c r="I98"/>
  <c r="K98"/>
  <c r="I96"/>
  <c r="K99"/>
  <c r="L97"/>
  <c r="L99"/>
  <c r="F98"/>
  <c r="H96"/>
  <c r="J97"/>
  <c r="F97"/>
  <c r="G96"/>
  <c r="K96"/>
  <c r="L94" l="1"/>
  <c r="H18" i="2"/>
  <c r="E18"/>
  <c r="F18"/>
  <c r="G18"/>
  <c r="C18"/>
  <c r="D18"/>
  <c r="B15"/>
  <c r="B16"/>
  <c r="B13"/>
  <c r="L96" i="1"/>
  <c r="B18" i="2" l="1"/>
</calcChain>
</file>

<file path=xl/sharedStrings.xml><?xml version="1.0" encoding="utf-8"?>
<sst xmlns="http://schemas.openxmlformats.org/spreadsheetml/2006/main" count="258" uniqueCount="147">
  <si>
    <t>Всего</t>
  </si>
  <si>
    <t>1.1.</t>
  </si>
  <si>
    <t>1.2.</t>
  </si>
  <si>
    <t>1.3.</t>
  </si>
  <si>
    <t>Выполнение мероприятий по физической культуре и спорту</t>
  </si>
  <si>
    <t>№ п/п</t>
  </si>
  <si>
    <t>1.</t>
  </si>
  <si>
    <t>в том числе:</t>
  </si>
  <si>
    <t>ВСЕГО по муниципальной программе</t>
  </si>
  <si>
    <t>Подпрограмма «Развитие дошкольного образования в Омсукчанском городском округе"</t>
  </si>
  <si>
    <t>Подпрограмма «Управление развитием отрасли образования в Омсукчанском городском округе"</t>
  </si>
  <si>
    <t>Подпрограмма «Развитие общего образования в Омсукчанском городском округе"</t>
  </si>
  <si>
    <t>Подпрограмма «Развитие дополнительного  образования в Омсукчанском городском округе"</t>
  </si>
  <si>
    <t>Подпрограмма «Оздоровление детей и подростков в Омсукчанском городском округе"</t>
  </si>
  <si>
    <t>Объем финансирования Программы по годам</t>
  </si>
  <si>
    <t>к муниципальной программе</t>
  </si>
  <si>
    <t>"Развитие системы образования</t>
  </si>
  <si>
    <t>в Омсукчанском городском округе</t>
  </si>
  <si>
    <t>на 2015-2020 г.г."</t>
  </si>
  <si>
    <t>Объем финансирования муниципальной программы "Развитие системы образования</t>
  </si>
  <si>
    <t>в Омсукчанском городском округе на 2015-2020 г.г." в разрезе подпрограмм с разбивкой по годам</t>
  </si>
  <si>
    <t>Объем финансирования всего</t>
  </si>
  <si>
    <t>в том числе по годам</t>
  </si>
  <si>
    <t>Наименование подпрограммы</t>
  </si>
  <si>
    <t>"Управление развитием отрасли образование в Омсукчанском городском округе"</t>
  </si>
  <si>
    <t>"Развитие общего образования в Омсукчанском городском округе"</t>
  </si>
  <si>
    <t>"Развитие дополнительного образования в Омсукчанском городском округе"</t>
  </si>
  <si>
    <t>"Развитие дошкольного образования в Омсукчанском городском округе"</t>
  </si>
  <si>
    <t>"Оздоровление детей в Омсукчанском городском округе"</t>
  </si>
  <si>
    <t>(тыс.руб.)</t>
  </si>
  <si>
    <t>Приложение №1</t>
  </si>
  <si>
    <t>ВСЕГО по Программе</t>
  </si>
  <si>
    <t>Итого по Подпрограмме</t>
  </si>
  <si>
    <t>Наименование мероприятия</t>
  </si>
  <si>
    <t>Ответственный исполнитель</t>
  </si>
  <si>
    <t>Срок реализации</t>
  </si>
  <si>
    <t>УО</t>
  </si>
  <si>
    <t>2015-2020</t>
  </si>
  <si>
    <t>2016-2020</t>
  </si>
  <si>
    <t>2.</t>
  </si>
  <si>
    <t>2.1.</t>
  </si>
  <si>
    <t>2.2.</t>
  </si>
  <si>
    <t>2.3.</t>
  </si>
  <si>
    <t>2.4.</t>
  </si>
  <si>
    <t>2.5.</t>
  </si>
  <si>
    <t>3.</t>
  </si>
  <si>
    <t>3.1.</t>
  </si>
  <si>
    <t>3.2.</t>
  </si>
  <si>
    <t>3.3.</t>
  </si>
  <si>
    <t>3.4.</t>
  </si>
  <si>
    <t>3.5.</t>
  </si>
  <si>
    <t>3.6.</t>
  </si>
  <si>
    <t>3.7.</t>
  </si>
  <si>
    <t>4.</t>
  </si>
  <si>
    <t>4.1.</t>
  </si>
  <si>
    <t>4.2.</t>
  </si>
  <si>
    <t>4.3.</t>
  </si>
  <si>
    <t>4.4.</t>
  </si>
  <si>
    <t>5.</t>
  </si>
  <si>
    <t>5.1.</t>
  </si>
  <si>
    <t>с разбивкой по подпрограммам и по годам</t>
  </si>
  <si>
    <t>Источник финансирования</t>
  </si>
  <si>
    <t>бюджет Омсукчанского городского округа</t>
  </si>
  <si>
    <t>Субсидии муниципальным учреждениям дошкольного образования на выполнение муниципального задания</t>
  </si>
  <si>
    <t>Субсидии муниципальным учреждениям общего образования на выполнение муниципального задания</t>
  </si>
  <si>
    <t>Субсидии муниципальным учреждениям дополнительного образования на выполнение муниципального задания</t>
  </si>
  <si>
    <t>Целевые субсидии на осуществление мероприятий по реконструкции и капитальному ремонту общеобразовательных организаций</t>
  </si>
  <si>
    <t xml:space="preserve">Целевые субсидии муниципальным учреждениям  на выполнение мероприятий по совершенствованию питания учащихся
</t>
  </si>
  <si>
    <t>Исполнитель</t>
  </si>
  <si>
    <t>Целевые субсидии на приобретение школьных автобусов</t>
  </si>
  <si>
    <t>Целевые субсидии на питание (завтрак или полдник) детей из многодетных семей, обучающихся в общеобразовательных организациях</t>
  </si>
  <si>
    <t xml:space="preserve">Целевые субсидии муниципальным учреждениям  на ремонт недвижимого имущества </t>
  </si>
  <si>
    <t>Целевые субсидии муниципальным учреждениям  на выплату стипендии учащимся</t>
  </si>
  <si>
    <t>Целевые субсидии на выполнение мероприятий по физической культуре и спорту</t>
  </si>
  <si>
    <t>посмотреть формулировку ЦС</t>
  </si>
  <si>
    <t xml:space="preserve">Целевые субсидии муниципальным учреждениям  на выполнение мероприятий по организации питания </t>
  </si>
  <si>
    <t>Целевые субсидии муниципальным учреждениям  на оснащение</t>
  </si>
  <si>
    <t>Целевые субсидии муниципальным учреждениям на оплату контейнера</t>
  </si>
  <si>
    <t>Итого:</t>
  </si>
  <si>
    <t>Д/с п.Омсукчан</t>
  </si>
  <si>
    <t>Д/с п.Дукат</t>
  </si>
  <si>
    <t>Приобретение столов и стульев для подготовительной группы</t>
  </si>
  <si>
    <t>Покрытие для спортивного зала</t>
  </si>
  <si>
    <t xml:space="preserve">должно осуществляться за счет субвенций </t>
  </si>
  <si>
    <t>капитальный ремонт пищеблока, кладовой для хранения овощей, фруктов</t>
  </si>
  <si>
    <t>ремонт кровли</t>
  </si>
  <si>
    <t>2018-2020</t>
  </si>
  <si>
    <t>2.1.1.</t>
  </si>
  <si>
    <t>2.1.2.</t>
  </si>
  <si>
    <t>2.2.1.</t>
  </si>
  <si>
    <t>2.2.2.</t>
  </si>
  <si>
    <t>Д/сад п.Омсукчан, д/сад п.Дукат</t>
  </si>
  <si>
    <t>СОШ п.Омсукчан, СОШ п.Дукат, ООШ п.Омсукчан</t>
  </si>
  <si>
    <t>ЦДО п.Омсукчан</t>
  </si>
  <si>
    <t>ОСШ п.Омсукчан</t>
  </si>
  <si>
    <t>ОСШ п.Дукат</t>
  </si>
  <si>
    <t>ООШ п.Омсукчан</t>
  </si>
  <si>
    <t>приобретение тренажеров</t>
  </si>
  <si>
    <t>приобретение сенсорных комнат</t>
  </si>
  <si>
    <t>3.4.1.</t>
  </si>
  <si>
    <t>3.4.2.</t>
  </si>
  <si>
    <t>3.4.3.</t>
  </si>
  <si>
    <t>3.4.4.</t>
  </si>
  <si>
    <t>3.4.5.</t>
  </si>
  <si>
    <t>3.4.6.</t>
  </si>
  <si>
    <t>приобретение оборудования дл спортивного зала</t>
  </si>
  <si>
    <t>приобретение технологического оборудования в столовую</t>
  </si>
  <si>
    <t>приобретение игровых модулей</t>
  </si>
  <si>
    <t>приобретение металлических стеллажей для кухонного склада</t>
  </si>
  <si>
    <t>приобретение гардеробных стоек</t>
  </si>
  <si>
    <t>3.8.</t>
  </si>
  <si>
    <t>3.9.</t>
  </si>
  <si>
    <t>демонтаж пристройке к зданию школы</t>
  </si>
  <si>
    <t>3.7.1.</t>
  </si>
  <si>
    <t>3.7.2.</t>
  </si>
  <si>
    <t>Целевые субсидии на укрепление материально-технической базы учреждений дополнительного образования детей</t>
  </si>
  <si>
    <t>замена дверей в учебных кабинетах</t>
  </si>
  <si>
    <t>ремонт пола</t>
  </si>
  <si>
    <t>ремонт крыши</t>
  </si>
  <si>
    <t>4.1.1.</t>
  </si>
  <si>
    <t>4.2.1.</t>
  </si>
  <si>
    <t>4.2.2.</t>
  </si>
  <si>
    <t>4.2.3.</t>
  </si>
  <si>
    <t>приобретение выставочных шкафов-стеллажей</t>
  </si>
  <si>
    <t>приобретение костюмов для творческих коллективов</t>
  </si>
  <si>
    <t>приобретение дидактических материалов для образовательных программ</t>
  </si>
  <si>
    <t>Организация  отдыха и оздоровление детей в лагерях дневного пребывания</t>
  </si>
  <si>
    <t>приобретение видеооборудования</t>
  </si>
  <si>
    <t>4.3.1.</t>
  </si>
  <si>
    <t>4.3.2.</t>
  </si>
  <si>
    <t>4.3.3.</t>
  </si>
  <si>
    <t>Приобретение 2-х прогулочных модуля(веранды пр предписанию прокуратуры)</t>
  </si>
  <si>
    <t>4.5</t>
  </si>
  <si>
    <t>Обследование здания на сейсмоустойчивость</t>
  </si>
  <si>
    <t xml:space="preserve">к постановлению </t>
  </si>
  <si>
    <t>городского округа</t>
  </si>
  <si>
    <t>администрации</t>
  </si>
  <si>
    <t xml:space="preserve">Перечень мероприятий муниципальной программы "Развитие системы образования в Омсукчанском городском округе на 2015-2020 годы" </t>
  </si>
  <si>
    <t>2.5.1</t>
  </si>
  <si>
    <t>2017 г.</t>
  </si>
  <si>
    <t>2017г.</t>
  </si>
  <si>
    <t>2.5.2</t>
  </si>
  <si>
    <t>Приобретение материалов  для пищеблока</t>
  </si>
  <si>
    <t>ремонт кабинетов</t>
  </si>
  <si>
    <t>Приложение</t>
  </si>
  <si>
    <t>от 20.02.2018г. № 72</t>
  </si>
  <si>
    <t>____________________________________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</si>
</sst>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1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  <xf numFmtId="164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5" xfId="1" applyFont="1" applyFill="1" applyBorder="1" applyAlignment="1">
      <alignment vertical="center" wrapText="1"/>
    </xf>
    <xf numFmtId="0" fontId="7" fillId="0" borderId="7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/>
    <xf numFmtId="0" fontId="1" fillId="0" borderId="4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5" xfId="1" applyFont="1" applyFill="1" applyBorder="1" applyAlignment="1">
      <alignment horizontal="left" vertical="center" wrapText="1"/>
    </xf>
    <xf numFmtId="0" fontId="7" fillId="0" borderId="7" xfId="1" applyFont="1" applyFill="1" applyBorder="1" applyAlignment="1">
      <alignment horizontal="left" vertical="center" wrapText="1"/>
    </xf>
    <xf numFmtId="0" fontId="7" fillId="0" borderId="6" xfId="1" applyFont="1" applyFill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left" vertical="center" wrapText="1"/>
    </xf>
    <xf numFmtId="164" fontId="2" fillId="0" borderId="7" xfId="0" applyNumberFormat="1" applyFont="1" applyBorder="1" applyAlignment="1">
      <alignment horizontal="left" vertical="center" wrapText="1"/>
    </xf>
    <xf numFmtId="164" fontId="2" fillId="0" borderId="6" xfId="0" applyNumberFormat="1" applyFont="1" applyBorder="1" applyAlignment="1">
      <alignment horizontal="left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left" vertical="center" wrapText="1"/>
    </xf>
    <xf numFmtId="164" fontId="2" fillId="0" borderId="7" xfId="0" applyNumberFormat="1" applyFont="1" applyFill="1" applyBorder="1" applyAlignment="1">
      <alignment horizontal="left" vertical="center" wrapText="1"/>
    </xf>
    <xf numFmtId="164" fontId="2" fillId="0" borderId="6" xfId="0" applyNumberFormat="1" applyFont="1" applyFill="1" applyBorder="1" applyAlignment="1">
      <alignment horizontal="left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1" fontId="2" fillId="0" borderId="7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left" vertical="center" wrapText="1"/>
    </xf>
    <xf numFmtId="164" fontId="2" fillId="0" borderId="12" xfId="0" applyNumberFormat="1" applyFont="1" applyFill="1" applyBorder="1" applyAlignment="1">
      <alignment horizontal="left" vertical="center" wrapText="1"/>
    </xf>
    <xf numFmtId="164" fontId="2" fillId="0" borderId="9" xfId="0" applyNumberFormat="1" applyFont="1" applyFill="1" applyBorder="1" applyAlignment="1">
      <alignment horizontal="left" vertical="center" wrapText="1"/>
    </xf>
    <xf numFmtId="164" fontId="2" fillId="0" borderId="8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left" vertical="center" wrapText="1"/>
    </xf>
    <xf numFmtId="0" fontId="7" fillId="0" borderId="12" xfId="1" applyFont="1" applyFill="1" applyBorder="1" applyAlignment="1">
      <alignment horizontal="left" vertical="center" wrapText="1"/>
    </xf>
    <xf numFmtId="0" fontId="7" fillId="0" borderId="9" xfId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3"/>
  <sheetViews>
    <sheetView tabSelected="1" view="pageBreakPreview" zoomScale="60" zoomScaleNormal="80" workbookViewId="0">
      <selection activeCell="U20" sqref="U20"/>
    </sheetView>
  </sheetViews>
  <sheetFormatPr defaultRowHeight="15"/>
  <cols>
    <col min="1" max="1" width="9.5703125" customWidth="1"/>
    <col min="2" max="2" width="33" customWidth="1"/>
    <col min="3" max="3" width="16.7109375" customWidth="1"/>
    <col min="4" max="4" width="18.7109375" customWidth="1"/>
    <col min="5" max="5" width="10.85546875" customWidth="1"/>
    <col min="6" max="7" width="10.7109375" bestFit="1" customWidth="1"/>
    <col min="8" max="8" width="10.7109375" style="29" bestFit="1" customWidth="1"/>
    <col min="9" max="11" width="10.7109375" bestFit="1" customWidth="1"/>
    <col min="12" max="12" width="17.28515625" customWidth="1"/>
    <col min="13" max="13" width="17.85546875" customWidth="1"/>
    <col min="14" max="14" width="18.85546875" hidden="1" customWidth="1"/>
    <col min="15" max="17" width="0" hidden="1" customWidth="1"/>
  </cols>
  <sheetData>
    <row r="1" spans="1:13" ht="20.25">
      <c r="L1" s="52" t="s">
        <v>144</v>
      </c>
    </row>
    <row r="2" spans="1:13" ht="20.25">
      <c r="L2" s="52" t="s">
        <v>134</v>
      </c>
    </row>
    <row r="3" spans="1:13" ht="20.25">
      <c r="L3" s="52" t="s">
        <v>136</v>
      </c>
    </row>
    <row r="4" spans="1:13" ht="20.25">
      <c r="L4" s="52" t="s">
        <v>135</v>
      </c>
    </row>
    <row r="5" spans="1:13" ht="20.25">
      <c r="L5" s="52" t="s">
        <v>145</v>
      </c>
      <c r="M5" s="10"/>
    </row>
    <row r="6" spans="1:13" ht="15.75">
      <c r="M6" s="10"/>
    </row>
    <row r="7" spans="1:13" ht="15.75">
      <c r="L7" s="9"/>
    </row>
    <row r="8" spans="1:13" ht="15.75" customHeight="1">
      <c r="A8" s="61" t="s">
        <v>137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</row>
    <row r="9" spans="1:13" ht="15.75">
      <c r="A9" s="61" t="s">
        <v>60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</row>
    <row r="10" spans="1:13" ht="15.75">
      <c r="L10" s="10"/>
    </row>
    <row r="11" spans="1:13" ht="15.75">
      <c r="L11" s="10" t="s">
        <v>29</v>
      </c>
    </row>
    <row r="12" spans="1:13" ht="23.25" customHeight="1">
      <c r="A12" s="62" t="s">
        <v>5</v>
      </c>
      <c r="B12" s="62" t="s">
        <v>33</v>
      </c>
      <c r="C12" s="71" t="s">
        <v>34</v>
      </c>
      <c r="D12" s="71" t="s">
        <v>68</v>
      </c>
      <c r="E12" s="71" t="s">
        <v>35</v>
      </c>
      <c r="F12" s="62" t="s">
        <v>14</v>
      </c>
      <c r="G12" s="62"/>
      <c r="H12" s="62"/>
      <c r="I12" s="62"/>
      <c r="J12" s="62"/>
      <c r="K12" s="62"/>
      <c r="L12" s="62"/>
      <c r="M12" s="62" t="s">
        <v>61</v>
      </c>
    </row>
    <row r="13" spans="1:13">
      <c r="A13" s="62"/>
      <c r="B13" s="62"/>
      <c r="C13" s="72"/>
      <c r="D13" s="72"/>
      <c r="E13" s="72"/>
      <c r="F13" s="14">
        <v>2015</v>
      </c>
      <c r="G13" s="14">
        <v>2016</v>
      </c>
      <c r="H13" s="53">
        <v>2017</v>
      </c>
      <c r="I13" s="14">
        <v>2018</v>
      </c>
      <c r="J13" s="14">
        <v>2019</v>
      </c>
      <c r="K13" s="14">
        <v>2020</v>
      </c>
      <c r="L13" s="14" t="s">
        <v>0</v>
      </c>
      <c r="M13" s="62"/>
    </row>
    <row r="14" spans="1:13" ht="19.5" customHeight="1">
      <c r="A14" s="4" t="s">
        <v>6</v>
      </c>
      <c r="B14" s="65" t="s">
        <v>10</v>
      </c>
      <c r="C14" s="66"/>
      <c r="D14" s="66"/>
      <c r="E14" s="66"/>
      <c r="F14" s="66"/>
      <c r="G14" s="66"/>
      <c r="H14" s="66"/>
      <c r="I14" s="66"/>
      <c r="J14" s="66"/>
      <c r="K14" s="66"/>
      <c r="L14" s="67"/>
      <c r="M14" s="15"/>
    </row>
    <row r="15" spans="1:13" ht="68.25" customHeight="1">
      <c r="A15" s="32" t="s">
        <v>1</v>
      </c>
      <c r="B15" s="33" t="s">
        <v>63</v>
      </c>
      <c r="C15" s="89" t="s">
        <v>36</v>
      </c>
      <c r="D15" s="34" t="s">
        <v>91</v>
      </c>
      <c r="E15" s="40" t="s">
        <v>37</v>
      </c>
      <c r="F15" s="40">
        <v>6063.25</v>
      </c>
      <c r="G15" s="40">
        <v>5960.25</v>
      </c>
      <c r="H15" s="40">
        <v>16546.3</v>
      </c>
      <c r="I15" s="40">
        <v>18682.900000000001</v>
      </c>
      <c r="J15" s="40">
        <v>19486.3</v>
      </c>
      <c r="K15" s="40">
        <v>20324.2</v>
      </c>
      <c r="L15" s="41">
        <f t="shared" ref="L15:L88" si="0">SUM(F15:K15)</f>
        <v>87063.2</v>
      </c>
      <c r="M15" s="58" t="s">
        <v>62</v>
      </c>
    </row>
    <row r="16" spans="1:13" ht="78.75">
      <c r="A16" s="32" t="s">
        <v>2</v>
      </c>
      <c r="B16" s="33" t="s">
        <v>64</v>
      </c>
      <c r="C16" s="90"/>
      <c r="D16" s="34" t="s">
        <v>92</v>
      </c>
      <c r="E16" s="40" t="s">
        <v>37</v>
      </c>
      <c r="F16" s="40">
        <v>22836.2</v>
      </c>
      <c r="G16" s="40">
        <v>21817.48</v>
      </c>
      <c r="H16" s="40">
        <v>32735.7</v>
      </c>
      <c r="I16" s="40">
        <v>29023.4</v>
      </c>
      <c r="J16" s="40">
        <v>30271.4</v>
      </c>
      <c r="K16" s="40">
        <v>31573.1</v>
      </c>
      <c r="L16" s="41">
        <f>SUM(F16:K16)</f>
        <v>168257.28</v>
      </c>
      <c r="M16" s="59"/>
    </row>
    <row r="17" spans="1:14" ht="63">
      <c r="A17" s="32" t="s">
        <v>3</v>
      </c>
      <c r="B17" s="33" t="s">
        <v>65</v>
      </c>
      <c r="C17" s="91"/>
      <c r="D17" s="34" t="s">
        <v>93</v>
      </c>
      <c r="E17" s="40" t="s">
        <v>37</v>
      </c>
      <c r="F17" s="40">
        <v>19849.7</v>
      </c>
      <c r="G17" s="40">
        <v>19341.3</v>
      </c>
      <c r="H17" s="40">
        <v>22767.9</v>
      </c>
      <c r="I17" s="40">
        <v>21948.9</v>
      </c>
      <c r="J17" s="40">
        <f t="shared" ref="J17" si="1">I17*1.043</f>
        <v>22892.702700000002</v>
      </c>
      <c r="K17" s="40">
        <v>23877.1</v>
      </c>
      <c r="L17" s="41">
        <f>SUM(F17:K17)</f>
        <v>130677.60270000002</v>
      </c>
      <c r="M17" s="60"/>
    </row>
    <row r="18" spans="1:14" ht="21.75" customHeight="1">
      <c r="A18" s="63" t="s">
        <v>32</v>
      </c>
      <c r="B18" s="64"/>
      <c r="C18" s="35"/>
      <c r="D18" s="35"/>
      <c r="E18" s="44"/>
      <c r="F18" s="41">
        <v>48749.15</v>
      </c>
      <c r="G18" s="41">
        <f t="shared" ref="G18:L18" si="2">SUM(G15:G17)</f>
        <v>47119.03</v>
      </c>
      <c r="H18" s="41">
        <f t="shared" si="2"/>
        <v>72049.899999999994</v>
      </c>
      <c r="I18" s="41">
        <f t="shared" si="2"/>
        <v>69655.200000000012</v>
      </c>
      <c r="J18" s="41">
        <f t="shared" si="2"/>
        <v>72650.402700000006</v>
      </c>
      <c r="K18" s="41">
        <f t="shared" si="2"/>
        <v>75774.399999999994</v>
      </c>
      <c r="L18" s="41">
        <f t="shared" si="2"/>
        <v>385998.08270000003</v>
      </c>
      <c r="M18" s="15"/>
    </row>
    <row r="19" spans="1:14" ht="20.25" customHeight="1">
      <c r="A19" s="18" t="s">
        <v>39</v>
      </c>
      <c r="B19" s="63" t="s">
        <v>9</v>
      </c>
      <c r="C19" s="69"/>
      <c r="D19" s="69"/>
      <c r="E19" s="69"/>
      <c r="F19" s="69"/>
      <c r="G19" s="69"/>
      <c r="H19" s="69"/>
      <c r="I19" s="69"/>
      <c r="J19" s="69"/>
      <c r="K19" s="69"/>
      <c r="L19" s="70"/>
      <c r="M19" s="15"/>
    </row>
    <row r="20" spans="1:14" ht="59.25" customHeight="1">
      <c r="A20" s="6" t="s">
        <v>40</v>
      </c>
      <c r="B20" s="20" t="s">
        <v>76</v>
      </c>
      <c r="C20" s="89" t="s">
        <v>36</v>
      </c>
      <c r="D20" s="6" t="s">
        <v>78</v>
      </c>
      <c r="E20" s="89" t="s">
        <v>86</v>
      </c>
      <c r="F20" s="18">
        <f>SUM(F21:F22)</f>
        <v>0</v>
      </c>
      <c r="G20" s="18">
        <f t="shared" ref="G20:K20" si="3">SUM(G21:G22)</f>
        <v>0</v>
      </c>
      <c r="H20" s="51">
        <f t="shared" si="3"/>
        <v>0</v>
      </c>
      <c r="I20" s="18">
        <f t="shared" si="3"/>
        <v>700</v>
      </c>
      <c r="J20" s="18">
        <f t="shared" si="3"/>
        <v>1100</v>
      </c>
      <c r="K20" s="18">
        <f t="shared" si="3"/>
        <v>1100</v>
      </c>
      <c r="L20" s="18">
        <f t="shared" si="0"/>
        <v>2900</v>
      </c>
      <c r="M20" s="58" t="s">
        <v>62</v>
      </c>
    </row>
    <row r="21" spans="1:14" ht="41.25" customHeight="1">
      <c r="A21" s="32" t="s">
        <v>87</v>
      </c>
      <c r="B21" s="36" t="s">
        <v>81</v>
      </c>
      <c r="C21" s="90"/>
      <c r="D21" s="6" t="s">
        <v>79</v>
      </c>
      <c r="E21" s="90"/>
      <c r="F21" s="6"/>
      <c r="G21" s="6"/>
      <c r="H21" s="49"/>
      <c r="I21" s="6">
        <v>500</v>
      </c>
      <c r="J21" s="6">
        <v>500</v>
      </c>
      <c r="K21" s="6">
        <v>500</v>
      </c>
      <c r="L21" s="54">
        <f t="shared" si="0"/>
        <v>1500</v>
      </c>
      <c r="M21" s="59"/>
      <c r="N21" s="85" t="s">
        <v>83</v>
      </c>
    </row>
    <row r="22" spans="1:14" ht="37.5" customHeight="1">
      <c r="A22" s="32" t="s">
        <v>88</v>
      </c>
      <c r="B22" s="36" t="s">
        <v>82</v>
      </c>
      <c r="C22" s="91"/>
      <c r="D22" s="6" t="s">
        <v>80</v>
      </c>
      <c r="E22" s="91"/>
      <c r="F22" s="6"/>
      <c r="G22" s="6"/>
      <c r="H22" s="49"/>
      <c r="I22" s="6">
        <v>200</v>
      </c>
      <c r="J22" s="6">
        <v>600</v>
      </c>
      <c r="K22" s="6">
        <v>600</v>
      </c>
      <c r="L22" s="54">
        <f t="shared" si="0"/>
        <v>1400</v>
      </c>
      <c r="M22" s="59"/>
      <c r="N22" s="85"/>
    </row>
    <row r="23" spans="1:14" ht="81" customHeight="1">
      <c r="A23" s="6" t="s">
        <v>41</v>
      </c>
      <c r="B23" s="21" t="s">
        <v>71</v>
      </c>
      <c r="C23" s="89" t="s">
        <v>36</v>
      </c>
      <c r="D23" s="6" t="s">
        <v>78</v>
      </c>
      <c r="E23" s="6" t="s">
        <v>38</v>
      </c>
      <c r="F23" s="18">
        <f>SUM(F24:F25)</f>
        <v>0</v>
      </c>
      <c r="G23" s="18">
        <f t="shared" ref="G23:K23" si="4">SUM(G24:G25)</f>
        <v>0</v>
      </c>
      <c r="H23" s="51">
        <f t="shared" si="4"/>
        <v>0</v>
      </c>
      <c r="I23" s="18">
        <f t="shared" si="4"/>
        <v>2500</v>
      </c>
      <c r="J23" s="18">
        <f t="shared" si="4"/>
        <v>1200</v>
      </c>
      <c r="K23" s="18">
        <f t="shared" si="4"/>
        <v>0</v>
      </c>
      <c r="L23" s="18">
        <f t="shared" si="0"/>
        <v>3700</v>
      </c>
      <c r="M23" s="59"/>
    </row>
    <row r="24" spans="1:14" ht="65.25" customHeight="1">
      <c r="A24" s="32" t="s">
        <v>89</v>
      </c>
      <c r="B24" s="33" t="s">
        <v>84</v>
      </c>
      <c r="C24" s="90"/>
      <c r="D24" s="6" t="s">
        <v>79</v>
      </c>
      <c r="E24" s="6" t="s">
        <v>86</v>
      </c>
      <c r="F24" s="6"/>
      <c r="G24" s="6"/>
      <c r="H24" s="49"/>
      <c r="I24" s="6">
        <v>1200</v>
      </c>
      <c r="J24" s="6"/>
      <c r="K24" s="6"/>
      <c r="L24" s="54">
        <f t="shared" si="0"/>
        <v>1200</v>
      </c>
      <c r="M24" s="59"/>
    </row>
    <row r="25" spans="1:14" ht="19.5" customHeight="1">
      <c r="A25" s="32" t="s">
        <v>90</v>
      </c>
      <c r="B25" s="33" t="s">
        <v>85</v>
      </c>
      <c r="C25" s="91"/>
      <c r="D25" s="6" t="s">
        <v>80</v>
      </c>
      <c r="E25" s="6" t="s">
        <v>86</v>
      </c>
      <c r="F25" s="6"/>
      <c r="G25" s="6"/>
      <c r="H25" s="49"/>
      <c r="I25" s="6">
        <v>1300</v>
      </c>
      <c r="J25" s="6">
        <v>1200</v>
      </c>
      <c r="K25" s="6"/>
      <c r="L25" s="54">
        <f t="shared" si="0"/>
        <v>2500</v>
      </c>
      <c r="M25" s="59"/>
    </row>
    <row r="26" spans="1:14" ht="18.75" customHeight="1">
      <c r="A26" s="76" t="s">
        <v>42</v>
      </c>
      <c r="B26" s="86" t="s">
        <v>77</v>
      </c>
      <c r="C26" s="76" t="s">
        <v>36</v>
      </c>
      <c r="D26" s="3" t="s">
        <v>78</v>
      </c>
      <c r="E26" s="76" t="s">
        <v>86</v>
      </c>
      <c r="F26" s="4">
        <v>0</v>
      </c>
      <c r="G26" s="4">
        <v>0</v>
      </c>
      <c r="H26" s="51">
        <f>H27+H28</f>
        <v>231.4</v>
      </c>
      <c r="I26" s="4">
        <f>SUM(I27:I28)</f>
        <v>1010</v>
      </c>
      <c r="J26" s="4">
        <f t="shared" ref="J26:K26" si="5">SUM(J27:J28)</f>
        <v>1010</v>
      </c>
      <c r="K26" s="4">
        <f t="shared" si="5"/>
        <v>1010</v>
      </c>
      <c r="L26" s="4">
        <f t="shared" si="0"/>
        <v>3261.4</v>
      </c>
      <c r="M26" s="59"/>
    </row>
    <row r="27" spans="1:14" ht="30" customHeight="1">
      <c r="A27" s="77"/>
      <c r="B27" s="87"/>
      <c r="C27" s="77"/>
      <c r="D27" s="3" t="s">
        <v>79</v>
      </c>
      <c r="E27" s="77"/>
      <c r="F27" s="3"/>
      <c r="G27" s="3"/>
      <c r="H27" s="49">
        <v>231.4</v>
      </c>
      <c r="I27" s="3">
        <v>760</v>
      </c>
      <c r="J27" s="3">
        <v>760</v>
      </c>
      <c r="K27" s="3">
        <v>760</v>
      </c>
      <c r="L27" s="3">
        <f t="shared" si="0"/>
        <v>2511.4</v>
      </c>
      <c r="M27" s="59"/>
    </row>
    <row r="28" spans="1:14" ht="16.5" customHeight="1">
      <c r="A28" s="78"/>
      <c r="B28" s="88"/>
      <c r="C28" s="78"/>
      <c r="D28" s="3" t="s">
        <v>80</v>
      </c>
      <c r="E28" s="78"/>
      <c r="F28" s="3"/>
      <c r="G28" s="3"/>
      <c r="H28" s="49"/>
      <c r="I28" s="3">
        <v>250</v>
      </c>
      <c r="J28" s="3">
        <v>250</v>
      </c>
      <c r="K28" s="3">
        <v>250</v>
      </c>
      <c r="L28" s="3">
        <f t="shared" si="0"/>
        <v>750</v>
      </c>
      <c r="M28" s="59"/>
    </row>
    <row r="29" spans="1:14" ht="20.25" customHeight="1">
      <c r="A29" s="76" t="s">
        <v>43</v>
      </c>
      <c r="B29" s="73" t="s">
        <v>75</v>
      </c>
      <c r="C29" s="3" t="s">
        <v>36</v>
      </c>
      <c r="D29" s="3" t="s">
        <v>78</v>
      </c>
      <c r="E29" s="76" t="s">
        <v>37</v>
      </c>
      <c r="F29" s="43">
        <f>F30+F31</f>
        <v>14755</v>
      </c>
      <c r="G29" s="43">
        <f t="shared" ref="G29:K29" si="6">G30+G31</f>
        <v>11823</v>
      </c>
      <c r="H29" s="41">
        <f t="shared" si="6"/>
        <v>4825.9000000000005</v>
      </c>
      <c r="I29" s="43">
        <f>I30+I31</f>
        <v>7403</v>
      </c>
      <c r="J29" s="43">
        <f t="shared" si="6"/>
        <v>8143.3000000000011</v>
      </c>
      <c r="K29" s="43">
        <f t="shared" si="6"/>
        <v>8957.6</v>
      </c>
      <c r="L29" s="43">
        <f t="shared" si="0"/>
        <v>55907.8</v>
      </c>
      <c r="M29" s="59"/>
    </row>
    <row r="30" spans="1:14" ht="30" customHeight="1">
      <c r="A30" s="77"/>
      <c r="B30" s="74"/>
      <c r="C30" s="3"/>
      <c r="D30" s="3" t="s">
        <v>79</v>
      </c>
      <c r="E30" s="77"/>
      <c r="F30" s="3">
        <v>10278</v>
      </c>
      <c r="G30" s="23">
        <v>7020.6</v>
      </c>
      <c r="H30" s="49">
        <v>3998.7330000000002</v>
      </c>
      <c r="I30" s="3">
        <v>5352.5</v>
      </c>
      <c r="J30" s="3">
        <f t="shared" ref="J30:J31" si="7">I30*1.1</f>
        <v>5887.7500000000009</v>
      </c>
      <c r="K30" s="3">
        <v>6476.5</v>
      </c>
      <c r="L30" s="3">
        <f t="shared" si="0"/>
        <v>39014.082999999999</v>
      </c>
      <c r="M30" s="59"/>
    </row>
    <row r="31" spans="1:14" ht="18" customHeight="1">
      <c r="A31" s="78"/>
      <c r="B31" s="75"/>
      <c r="C31" s="3"/>
      <c r="D31" s="3" t="s">
        <v>80</v>
      </c>
      <c r="E31" s="78"/>
      <c r="F31" s="3">
        <v>4477</v>
      </c>
      <c r="G31" s="23">
        <v>4802.3999999999996</v>
      </c>
      <c r="H31" s="49">
        <v>827.16700000000003</v>
      </c>
      <c r="I31" s="3">
        <v>2050.5</v>
      </c>
      <c r="J31" s="3">
        <f t="shared" si="7"/>
        <v>2255.5500000000002</v>
      </c>
      <c r="K31" s="3">
        <v>2481.1</v>
      </c>
      <c r="L31" s="3">
        <f t="shared" si="0"/>
        <v>16893.716999999997</v>
      </c>
      <c r="M31" s="59"/>
    </row>
    <row r="32" spans="1:14" ht="20.25" customHeight="1">
      <c r="A32" s="76" t="s">
        <v>44</v>
      </c>
      <c r="B32" s="73" t="s">
        <v>76</v>
      </c>
      <c r="C32" s="3" t="s">
        <v>36</v>
      </c>
      <c r="D32" s="3" t="s">
        <v>78</v>
      </c>
      <c r="E32" s="76" t="s">
        <v>139</v>
      </c>
      <c r="F32" s="43">
        <f>F33+F34</f>
        <v>0</v>
      </c>
      <c r="G32" s="43">
        <f t="shared" ref="G32:K32" si="8">G33+G34</f>
        <v>0</v>
      </c>
      <c r="H32" s="41">
        <f>H33+H34</f>
        <v>1145</v>
      </c>
      <c r="I32" s="43">
        <f t="shared" si="8"/>
        <v>600</v>
      </c>
      <c r="J32" s="43">
        <f t="shared" si="8"/>
        <v>0</v>
      </c>
      <c r="K32" s="43">
        <f t="shared" si="8"/>
        <v>0</v>
      </c>
      <c r="L32" s="43">
        <f t="shared" ref="L32:L34" si="9">SUM(F32:K32)</f>
        <v>1745</v>
      </c>
      <c r="M32" s="60"/>
    </row>
    <row r="33" spans="1:14" ht="30" customHeight="1">
      <c r="A33" s="77"/>
      <c r="B33" s="74"/>
      <c r="C33" s="3"/>
      <c r="D33" s="3" t="s">
        <v>79</v>
      </c>
      <c r="E33" s="77"/>
      <c r="F33" s="3"/>
      <c r="G33" s="23"/>
      <c r="H33" s="49">
        <f>H35+H36</f>
        <v>1100</v>
      </c>
      <c r="I33" s="3">
        <f>I35+I36+I37</f>
        <v>600</v>
      </c>
      <c r="J33" s="3"/>
      <c r="K33" s="3"/>
      <c r="L33" s="3">
        <f t="shared" si="9"/>
        <v>1700</v>
      </c>
      <c r="M33" s="50"/>
    </row>
    <row r="34" spans="1:14" ht="18" customHeight="1">
      <c r="A34" s="78"/>
      <c r="B34" s="75"/>
      <c r="C34" s="3"/>
      <c r="D34" s="3" t="s">
        <v>80</v>
      </c>
      <c r="E34" s="78"/>
      <c r="F34" s="3"/>
      <c r="G34" s="23"/>
      <c r="H34" s="49">
        <f>H37</f>
        <v>45</v>
      </c>
      <c r="I34" s="3"/>
      <c r="J34" s="3"/>
      <c r="K34" s="3"/>
      <c r="L34" s="3">
        <f t="shared" si="9"/>
        <v>45</v>
      </c>
      <c r="M34" s="50"/>
    </row>
    <row r="35" spans="1:14" ht="57.75" customHeight="1">
      <c r="A35" s="38" t="s">
        <v>138</v>
      </c>
      <c r="B35" s="57" t="s">
        <v>131</v>
      </c>
      <c r="C35" s="37"/>
      <c r="D35" s="3" t="s">
        <v>79</v>
      </c>
      <c r="E35" s="37" t="s">
        <v>140</v>
      </c>
      <c r="F35" s="3"/>
      <c r="G35" s="23"/>
      <c r="H35" s="49">
        <v>800</v>
      </c>
      <c r="I35" s="3">
        <v>600</v>
      </c>
      <c r="J35" s="3"/>
      <c r="K35" s="3"/>
      <c r="L35" s="3">
        <f>I35+J35+K35+H35</f>
        <v>1400</v>
      </c>
      <c r="M35" s="50"/>
    </row>
    <row r="36" spans="1:14" ht="18.75" customHeight="1">
      <c r="A36" s="98" t="s">
        <v>141</v>
      </c>
      <c r="B36" s="100" t="s">
        <v>142</v>
      </c>
      <c r="C36" s="37"/>
      <c r="D36" s="3" t="s">
        <v>79</v>
      </c>
      <c r="E36" s="76" t="s">
        <v>139</v>
      </c>
      <c r="F36" s="3"/>
      <c r="G36" s="23"/>
      <c r="H36" s="49">
        <v>300</v>
      </c>
      <c r="I36" s="3"/>
      <c r="J36" s="3"/>
      <c r="K36" s="3"/>
      <c r="L36" s="3">
        <f t="shared" ref="L36:L37" si="10">I36+J36+K36+H36</f>
        <v>300</v>
      </c>
      <c r="M36" s="50"/>
    </row>
    <row r="37" spans="1:14" ht="18" customHeight="1">
      <c r="A37" s="99"/>
      <c r="B37" s="101"/>
      <c r="C37" s="37"/>
      <c r="D37" s="3" t="s">
        <v>80</v>
      </c>
      <c r="E37" s="78"/>
      <c r="F37" s="3"/>
      <c r="G37" s="23"/>
      <c r="H37" s="49">
        <v>45</v>
      </c>
      <c r="I37" s="3"/>
      <c r="J37" s="3"/>
      <c r="K37" s="3"/>
      <c r="L37" s="3">
        <f t="shared" si="10"/>
        <v>45</v>
      </c>
      <c r="M37" s="50"/>
    </row>
    <row r="38" spans="1:14" ht="21.75" customHeight="1">
      <c r="A38" s="68" t="s">
        <v>32</v>
      </c>
      <c r="B38" s="67"/>
      <c r="C38" s="13"/>
      <c r="D38" s="17"/>
      <c r="E38" s="13"/>
      <c r="F38" s="43">
        <f>F20+F23+F26+F29</f>
        <v>14755</v>
      </c>
      <c r="G38" s="43">
        <f t="shared" ref="G38" si="11">G20+G23+G26+G29</f>
        <v>11823</v>
      </c>
      <c r="H38" s="41">
        <f>H20+H23+H26+H29+H32</f>
        <v>6202.3</v>
      </c>
      <c r="I38" s="43">
        <f>I20+I23+I26+I29+I35</f>
        <v>12213</v>
      </c>
      <c r="J38" s="43">
        <f>J20+J23+J26+J29</f>
        <v>11453.300000000001</v>
      </c>
      <c r="K38" s="43">
        <f>K20+K23+K26+K29</f>
        <v>11067.6</v>
      </c>
      <c r="L38" s="43">
        <f>L20+L23+L26+L29+L32</f>
        <v>67514.2</v>
      </c>
      <c r="M38" s="15"/>
    </row>
    <row r="39" spans="1:14" ht="23.25" customHeight="1">
      <c r="A39" s="4" t="s">
        <v>45</v>
      </c>
      <c r="B39" s="68" t="s">
        <v>11</v>
      </c>
      <c r="C39" s="66"/>
      <c r="D39" s="66"/>
      <c r="E39" s="66"/>
      <c r="F39" s="66"/>
      <c r="G39" s="66"/>
      <c r="H39" s="66"/>
      <c r="I39" s="66"/>
      <c r="J39" s="66"/>
      <c r="K39" s="66"/>
      <c r="L39" s="67"/>
      <c r="M39" s="15"/>
    </row>
    <row r="40" spans="1:14" ht="21.75" customHeight="1">
      <c r="A40" s="89" t="s">
        <v>46</v>
      </c>
      <c r="B40" s="92" t="s">
        <v>73</v>
      </c>
      <c r="C40" s="89" t="s">
        <v>36</v>
      </c>
      <c r="D40" s="6" t="s">
        <v>78</v>
      </c>
      <c r="E40" s="95">
        <v>2015</v>
      </c>
      <c r="F40" s="18">
        <f>SUM(F41:F43)</f>
        <v>1000</v>
      </c>
      <c r="G40" s="18">
        <f t="shared" ref="G40:K40" si="12">SUM(G41:G43)</f>
        <v>0</v>
      </c>
      <c r="H40" s="51">
        <f t="shared" si="12"/>
        <v>0</v>
      </c>
      <c r="I40" s="18">
        <f t="shared" si="12"/>
        <v>0</v>
      </c>
      <c r="J40" s="18">
        <f t="shared" si="12"/>
        <v>0</v>
      </c>
      <c r="K40" s="18">
        <f t="shared" si="12"/>
        <v>0</v>
      </c>
      <c r="L40" s="18">
        <f t="shared" si="0"/>
        <v>1000</v>
      </c>
      <c r="M40" s="58" t="s">
        <v>62</v>
      </c>
      <c r="N40" t="s">
        <v>74</v>
      </c>
    </row>
    <row r="41" spans="1:14" ht="19.5" customHeight="1">
      <c r="A41" s="90"/>
      <c r="B41" s="93"/>
      <c r="C41" s="90"/>
      <c r="D41" s="6" t="s">
        <v>94</v>
      </c>
      <c r="E41" s="96"/>
      <c r="F41" s="6">
        <v>740</v>
      </c>
      <c r="G41" s="6"/>
      <c r="H41" s="49"/>
      <c r="I41" s="6"/>
      <c r="J41" s="6"/>
      <c r="K41" s="6"/>
      <c r="L41" s="54">
        <f t="shared" si="0"/>
        <v>740</v>
      </c>
      <c r="M41" s="59"/>
    </row>
    <row r="42" spans="1:14" ht="21" customHeight="1">
      <c r="A42" s="90"/>
      <c r="B42" s="93"/>
      <c r="C42" s="90"/>
      <c r="D42" s="6" t="s">
        <v>95</v>
      </c>
      <c r="E42" s="96"/>
      <c r="F42" s="6">
        <v>130</v>
      </c>
      <c r="G42" s="6"/>
      <c r="H42" s="49"/>
      <c r="I42" s="6"/>
      <c r="J42" s="6"/>
      <c r="K42" s="6"/>
      <c r="L42" s="54">
        <f t="shared" si="0"/>
        <v>130</v>
      </c>
      <c r="M42" s="59"/>
    </row>
    <row r="43" spans="1:14" ht="18" customHeight="1">
      <c r="A43" s="91"/>
      <c r="B43" s="94"/>
      <c r="C43" s="91"/>
      <c r="D43" s="6" t="s">
        <v>96</v>
      </c>
      <c r="E43" s="97"/>
      <c r="F43" s="6">
        <v>130</v>
      </c>
      <c r="G43" s="6"/>
      <c r="H43" s="49"/>
      <c r="I43" s="6"/>
      <c r="J43" s="6"/>
      <c r="K43" s="6"/>
      <c r="L43" s="54">
        <f t="shared" si="0"/>
        <v>130</v>
      </c>
      <c r="M43" s="59"/>
    </row>
    <row r="44" spans="1:14" ht="33.75" customHeight="1">
      <c r="A44" s="89" t="s">
        <v>47</v>
      </c>
      <c r="B44" s="73" t="s">
        <v>67</v>
      </c>
      <c r="C44" s="89" t="s">
        <v>36</v>
      </c>
      <c r="D44" s="6" t="s">
        <v>78</v>
      </c>
      <c r="E44" s="89" t="s">
        <v>37</v>
      </c>
      <c r="F44" s="18">
        <f>SUM(F45:F47)</f>
        <v>13933.7</v>
      </c>
      <c r="G44" s="18">
        <f t="shared" ref="G44:K44" si="13">SUM(G45:G47)</f>
        <v>2077.4</v>
      </c>
      <c r="H44" s="51">
        <f t="shared" si="13"/>
        <v>2690</v>
      </c>
      <c r="I44" s="18">
        <f t="shared" si="13"/>
        <v>2959</v>
      </c>
      <c r="J44" s="18">
        <f t="shared" si="13"/>
        <v>3254.9000000000005</v>
      </c>
      <c r="K44" s="18">
        <f t="shared" si="13"/>
        <v>3580.3900000000008</v>
      </c>
      <c r="L44" s="18">
        <f t="shared" si="0"/>
        <v>28495.39</v>
      </c>
      <c r="M44" s="59"/>
    </row>
    <row r="45" spans="1:14" ht="15" customHeight="1">
      <c r="A45" s="90"/>
      <c r="B45" s="74"/>
      <c r="C45" s="90"/>
      <c r="D45" s="6" t="s">
        <v>94</v>
      </c>
      <c r="E45" s="90"/>
      <c r="F45" s="6">
        <v>6532.8</v>
      </c>
      <c r="G45" s="6">
        <v>1203.2</v>
      </c>
      <c r="H45" s="49">
        <v>1544.5</v>
      </c>
      <c r="I45" s="6">
        <f t="shared" ref="I45:K45" si="14">H45*1.1</f>
        <v>1698.95</v>
      </c>
      <c r="J45" s="6">
        <f t="shared" si="14"/>
        <v>1868.8450000000003</v>
      </c>
      <c r="K45" s="6">
        <f t="shared" si="14"/>
        <v>2055.7295000000004</v>
      </c>
      <c r="L45" s="54">
        <f t="shared" si="0"/>
        <v>14904.024500000003</v>
      </c>
      <c r="M45" s="59"/>
    </row>
    <row r="46" spans="1:14" ht="18.75" customHeight="1">
      <c r="A46" s="90"/>
      <c r="B46" s="74"/>
      <c r="C46" s="90"/>
      <c r="D46" s="6" t="s">
        <v>95</v>
      </c>
      <c r="E46" s="90"/>
      <c r="F46" s="6">
        <v>3720.7</v>
      </c>
      <c r="G46" s="6">
        <v>416.5</v>
      </c>
      <c r="H46" s="49">
        <v>554.20000000000005</v>
      </c>
      <c r="I46" s="6">
        <f t="shared" ref="I46:J46" si="15">H46*1.1</f>
        <v>609.62000000000012</v>
      </c>
      <c r="J46" s="6">
        <f t="shared" si="15"/>
        <v>670.58200000000022</v>
      </c>
      <c r="K46" s="6">
        <f>J46*1.1</f>
        <v>737.64020000000028</v>
      </c>
      <c r="L46" s="54">
        <f t="shared" si="0"/>
        <v>6709.2422000000006</v>
      </c>
      <c r="M46" s="59"/>
    </row>
    <row r="47" spans="1:14" ht="17.25" customHeight="1">
      <c r="A47" s="91"/>
      <c r="B47" s="75"/>
      <c r="C47" s="91"/>
      <c r="D47" s="6" t="s">
        <v>96</v>
      </c>
      <c r="E47" s="91"/>
      <c r="F47" s="6">
        <v>3680.2</v>
      </c>
      <c r="G47" s="6">
        <v>457.7</v>
      </c>
      <c r="H47" s="49">
        <v>591.29999999999995</v>
      </c>
      <c r="I47" s="6">
        <f t="shared" ref="I47:J47" si="16">H47*1.1</f>
        <v>650.42999999999995</v>
      </c>
      <c r="J47" s="6">
        <f t="shared" si="16"/>
        <v>715.47299999999996</v>
      </c>
      <c r="K47" s="6">
        <f>J47*1.1</f>
        <v>787.02030000000002</v>
      </c>
      <c r="L47" s="54">
        <f t="shared" si="0"/>
        <v>6882.1233000000002</v>
      </c>
      <c r="M47" s="59"/>
    </row>
    <row r="48" spans="1:14" ht="21" customHeight="1">
      <c r="A48" s="89" t="s">
        <v>48</v>
      </c>
      <c r="B48" s="73" t="s">
        <v>72</v>
      </c>
      <c r="C48" s="89" t="s">
        <v>36</v>
      </c>
      <c r="D48" s="6" t="s">
        <v>78</v>
      </c>
      <c r="E48" s="89" t="s">
        <v>37</v>
      </c>
      <c r="F48" s="18">
        <f>SUM(F49:F51)</f>
        <v>180</v>
      </c>
      <c r="G48" s="18">
        <f t="shared" ref="G48:K48" si="17">SUM(G49:G51)</f>
        <v>149.4</v>
      </c>
      <c r="H48" s="51">
        <f t="shared" si="17"/>
        <v>192.6</v>
      </c>
      <c r="I48" s="18">
        <f t="shared" si="17"/>
        <v>180</v>
      </c>
      <c r="J48" s="18">
        <f t="shared" si="17"/>
        <v>180</v>
      </c>
      <c r="K48" s="18">
        <f t="shared" si="17"/>
        <v>180</v>
      </c>
      <c r="L48" s="18">
        <f t="shared" si="0"/>
        <v>1062</v>
      </c>
      <c r="M48" s="59"/>
    </row>
    <row r="49" spans="1:14" ht="19.5" customHeight="1">
      <c r="A49" s="90"/>
      <c r="B49" s="74"/>
      <c r="C49" s="90"/>
      <c r="D49" s="6" t="s">
        <v>94</v>
      </c>
      <c r="E49" s="90"/>
      <c r="F49" s="6">
        <v>126.5</v>
      </c>
      <c r="G49" s="6">
        <v>103.8</v>
      </c>
      <c r="H49" s="49">
        <v>156</v>
      </c>
      <c r="I49" s="6">
        <v>125</v>
      </c>
      <c r="J49" s="6">
        <v>125</v>
      </c>
      <c r="K49" s="6">
        <v>125</v>
      </c>
      <c r="L49" s="54">
        <f t="shared" si="0"/>
        <v>761.3</v>
      </c>
      <c r="M49" s="59"/>
    </row>
    <row r="50" spans="1:14" ht="19.5" customHeight="1">
      <c r="A50" s="90"/>
      <c r="B50" s="74"/>
      <c r="C50" s="90"/>
      <c r="D50" s="6" t="s">
        <v>95</v>
      </c>
      <c r="E50" s="90"/>
      <c r="F50" s="6">
        <v>40</v>
      </c>
      <c r="G50" s="6">
        <v>27.2</v>
      </c>
      <c r="H50" s="49">
        <v>22.5</v>
      </c>
      <c r="I50" s="6">
        <v>40</v>
      </c>
      <c r="J50" s="6">
        <v>40</v>
      </c>
      <c r="K50" s="6">
        <v>40</v>
      </c>
      <c r="L50" s="54">
        <f t="shared" si="0"/>
        <v>209.7</v>
      </c>
      <c r="M50" s="59"/>
    </row>
    <row r="51" spans="1:14" ht="16.5" customHeight="1">
      <c r="A51" s="91"/>
      <c r="B51" s="75"/>
      <c r="C51" s="91"/>
      <c r="D51" s="6" t="s">
        <v>96</v>
      </c>
      <c r="E51" s="91"/>
      <c r="F51" s="6">
        <v>13.5</v>
      </c>
      <c r="G51" s="6">
        <v>18.399999999999999</v>
      </c>
      <c r="H51" s="49">
        <v>14.1</v>
      </c>
      <c r="I51" s="6">
        <v>15</v>
      </c>
      <c r="J51" s="6">
        <v>15</v>
      </c>
      <c r="K51" s="6">
        <v>15</v>
      </c>
      <c r="L51" s="54">
        <f t="shared" si="0"/>
        <v>91</v>
      </c>
      <c r="M51" s="59"/>
    </row>
    <row r="52" spans="1:14" ht="53.25" customHeight="1">
      <c r="A52" s="6" t="s">
        <v>49</v>
      </c>
      <c r="B52" s="19" t="s">
        <v>76</v>
      </c>
      <c r="C52" s="89" t="s">
        <v>36</v>
      </c>
      <c r="D52" s="6" t="s">
        <v>78</v>
      </c>
      <c r="E52" s="89" t="s">
        <v>37</v>
      </c>
      <c r="F52" s="18">
        <f>SUM(F53:F59)</f>
        <v>522</v>
      </c>
      <c r="G52" s="18">
        <f t="shared" ref="G52:K52" si="18">SUM(G53:G59)</f>
        <v>0</v>
      </c>
      <c r="H52" s="51">
        <f t="shared" si="18"/>
        <v>0</v>
      </c>
      <c r="I52" s="18">
        <f t="shared" si="18"/>
        <v>1800</v>
      </c>
      <c r="J52" s="18">
        <f t="shared" si="18"/>
        <v>1300</v>
      </c>
      <c r="K52" s="18">
        <f t="shared" si="18"/>
        <v>800</v>
      </c>
      <c r="L52" s="18">
        <f t="shared" si="0"/>
        <v>4422</v>
      </c>
      <c r="M52" s="59"/>
      <c r="N52" s="102" t="s">
        <v>83</v>
      </c>
    </row>
    <row r="53" spans="1:14" ht="19.5" customHeight="1">
      <c r="A53" s="6" t="s">
        <v>99</v>
      </c>
      <c r="B53" s="19" t="s">
        <v>97</v>
      </c>
      <c r="C53" s="90"/>
      <c r="D53" s="89" t="s">
        <v>94</v>
      </c>
      <c r="E53" s="90"/>
      <c r="F53" s="6">
        <v>235</v>
      </c>
      <c r="G53" s="6"/>
      <c r="H53" s="49"/>
      <c r="I53" s="6"/>
      <c r="J53" s="6"/>
      <c r="K53" s="6"/>
      <c r="L53" s="54">
        <f t="shared" si="0"/>
        <v>235</v>
      </c>
      <c r="M53" s="59"/>
      <c r="N53" s="103"/>
    </row>
    <row r="54" spans="1:14" ht="28.5" hidden="1" customHeight="1">
      <c r="A54" s="6" t="s">
        <v>100</v>
      </c>
      <c r="B54" s="19" t="s">
        <v>98</v>
      </c>
      <c r="C54" s="90"/>
      <c r="D54" s="91"/>
      <c r="E54" s="90"/>
      <c r="F54" s="6"/>
      <c r="G54" s="6"/>
      <c r="H54" s="49"/>
      <c r="I54" s="6"/>
      <c r="J54" s="6"/>
      <c r="K54" s="6"/>
      <c r="L54" s="54">
        <f t="shared" si="0"/>
        <v>0</v>
      </c>
      <c r="M54" s="59"/>
      <c r="N54" s="103"/>
    </row>
    <row r="55" spans="1:14" ht="32.25" customHeight="1">
      <c r="A55" s="6" t="s">
        <v>100</v>
      </c>
      <c r="B55" s="19" t="s">
        <v>105</v>
      </c>
      <c r="C55" s="90"/>
      <c r="D55" s="89" t="s">
        <v>95</v>
      </c>
      <c r="E55" s="90"/>
      <c r="F55" s="6">
        <v>137</v>
      </c>
      <c r="G55" s="6"/>
      <c r="H55" s="49"/>
      <c r="I55" s="6">
        <v>500</v>
      </c>
      <c r="J55" s="6"/>
      <c r="K55" s="6"/>
      <c r="L55" s="54">
        <f t="shared" si="0"/>
        <v>637</v>
      </c>
      <c r="M55" s="59"/>
      <c r="N55" s="103"/>
    </row>
    <row r="56" spans="1:14" ht="54.75" customHeight="1">
      <c r="A56" s="6" t="s">
        <v>101</v>
      </c>
      <c r="B56" s="19" t="s">
        <v>106</v>
      </c>
      <c r="C56" s="90"/>
      <c r="D56" s="91"/>
      <c r="E56" s="90"/>
      <c r="F56" s="6"/>
      <c r="G56" s="6"/>
      <c r="H56" s="49"/>
      <c r="I56" s="6">
        <v>400</v>
      </c>
      <c r="J56" s="6">
        <v>400</v>
      </c>
      <c r="K56" s="6"/>
      <c r="L56" s="54">
        <f t="shared" si="0"/>
        <v>800</v>
      </c>
      <c r="M56" s="59"/>
      <c r="N56" s="103"/>
    </row>
    <row r="57" spans="1:14" ht="24.75" customHeight="1">
      <c r="A57" s="6" t="s">
        <v>102</v>
      </c>
      <c r="B57" s="19" t="s">
        <v>107</v>
      </c>
      <c r="C57" s="90"/>
      <c r="D57" s="89" t="s">
        <v>96</v>
      </c>
      <c r="E57" s="90"/>
      <c r="F57" s="6">
        <v>150</v>
      </c>
      <c r="G57" s="6"/>
      <c r="H57" s="49"/>
      <c r="I57" s="6">
        <v>650</v>
      </c>
      <c r="J57" s="6">
        <v>650</v>
      </c>
      <c r="K57" s="6">
        <v>650</v>
      </c>
      <c r="L57" s="54">
        <f t="shared" si="0"/>
        <v>2100</v>
      </c>
      <c r="M57" s="59"/>
      <c r="N57" s="103"/>
    </row>
    <row r="58" spans="1:14" ht="33.75" customHeight="1">
      <c r="A58" s="39" t="s">
        <v>103</v>
      </c>
      <c r="B58" s="19" t="s">
        <v>108</v>
      </c>
      <c r="C58" s="90"/>
      <c r="D58" s="90"/>
      <c r="E58" s="90"/>
      <c r="F58" s="6"/>
      <c r="G58" s="6"/>
      <c r="H58" s="49"/>
      <c r="I58" s="6">
        <v>100</v>
      </c>
      <c r="J58" s="6">
        <v>100</v>
      </c>
      <c r="K58" s="6"/>
      <c r="L58" s="54">
        <f t="shared" si="0"/>
        <v>200</v>
      </c>
      <c r="M58" s="59"/>
      <c r="N58" s="103"/>
    </row>
    <row r="59" spans="1:14" ht="29.25" customHeight="1">
      <c r="A59" s="6" t="s">
        <v>104</v>
      </c>
      <c r="B59" s="19" t="s">
        <v>109</v>
      </c>
      <c r="C59" s="91"/>
      <c r="D59" s="91"/>
      <c r="E59" s="91"/>
      <c r="F59" s="6"/>
      <c r="G59" s="6"/>
      <c r="H59" s="49"/>
      <c r="I59" s="6">
        <v>150</v>
      </c>
      <c r="J59" s="6">
        <v>150</v>
      </c>
      <c r="K59" s="6">
        <v>150</v>
      </c>
      <c r="L59" s="54">
        <f t="shared" si="0"/>
        <v>450</v>
      </c>
      <c r="M59" s="59"/>
      <c r="N59" s="104"/>
    </row>
    <row r="60" spans="1:14" ht="81" customHeight="1">
      <c r="A60" s="6" t="s">
        <v>50</v>
      </c>
      <c r="B60" s="19" t="s">
        <v>66</v>
      </c>
      <c r="C60" s="6"/>
      <c r="D60" s="6" t="s">
        <v>94</v>
      </c>
      <c r="E60" s="25">
        <v>2016</v>
      </c>
      <c r="F60" s="6">
        <v>0</v>
      </c>
      <c r="G60" s="6">
        <v>424.1</v>
      </c>
      <c r="H60" s="49"/>
      <c r="I60" s="6">
        <v>0</v>
      </c>
      <c r="J60" s="6">
        <v>0</v>
      </c>
      <c r="K60" s="6">
        <v>0</v>
      </c>
      <c r="L60" s="18">
        <f t="shared" si="0"/>
        <v>424.1</v>
      </c>
      <c r="M60" s="59"/>
    </row>
    <row r="61" spans="1:14" ht="48" customHeight="1">
      <c r="A61" s="6" t="s">
        <v>51</v>
      </c>
      <c r="B61" s="19" t="s">
        <v>69</v>
      </c>
      <c r="C61" s="6" t="s">
        <v>36</v>
      </c>
      <c r="D61" s="6" t="s">
        <v>94</v>
      </c>
      <c r="E61" s="25">
        <v>2016</v>
      </c>
      <c r="F61" s="6">
        <v>0</v>
      </c>
      <c r="G61" s="6">
        <v>154</v>
      </c>
      <c r="H61" s="49">
        <v>0</v>
      </c>
      <c r="I61" s="6">
        <v>0</v>
      </c>
      <c r="J61" s="6">
        <v>0</v>
      </c>
      <c r="K61" s="6">
        <v>0</v>
      </c>
      <c r="L61" s="18">
        <f t="shared" si="0"/>
        <v>154</v>
      </c>
      <c r="M61" s="59"/>
    </row>
    <row r="62" spans="1:14" ht="73.5" customHeight="1">
      <c r="A62" s="6" t="s">
        <v>52</v>
      </c>
      <c r="B62" s="19" t="s">
        <v>71</v>
      </c>
      <c r="C62" s="89" t="s">
        <v>36</v>
      </c>
      <c r="D62" s="6" t="s">
        <v>78</v>
      </c>
      <c r="E62" s="89" t="s">
        <v>38</v>
      </c>
      <c r="F62" s="18">
        <f>SUM(F63:F66)</f>
        <v>0</v>
      </c>
      <c r="G62" s="18">
        <f t="shared" ref="G62:K62" si="19">SUM(G63:G66)</f>
        <v>562.4</v>
      </c>
      <c r="H62" s="51">
        <f t="shared" si="19"/>
        <v>841</v>
      </c>
      <c r="I62" s="18">
        <f t="shared" si="19"/>
        <v>2500</v>
      </c>
      <c r="J62" s="18">
        <f t="shared" si="19"/>
        <v>1000</v>
      </c>
      <c r="K62" s="18">
        <f t="shared" si="19"/>
        <v>0</v>
      </c>
      <c r="L62" s="18">
        <f t="shared" si="0"/>
        <v>4903.3999999999996</v>
      </c>
      <c r="M62" s="59"/>
    </row>
    <row r="63" spans="1:14" ht="35.25" customHeight="1">
      <c r="A63" s="6" t="s">
        <v>113</v>
      </c>
      <c r="B63" s="19" t="s">
        <v>112</v>
      </c>
      <c r="C63" s="90"/>
      <c r="D63" s="6" t="s">
        <v>95</v>
      </c>
      <c r="E63" s="90"/>
      <c r="F63" s="6">
        <v>0</v>
      </c>
      <c r="G63" s="6">
        <v>0</v>
      </c>
      <c r="H63" s="49">
        <v>0</v>
      </c>
      <c r="I63" s="6">
        <v>2000</v>
      </c>
      <c r="J63" s="6">
        <v>1000</v>
      </c>
      <c r="K63" s="6">
        <v>0</v>
      </c>
      <c r="L63" s="54">
        <f t="shared" si="0"/>
        <v>3000</v>
      </c>
      <c r="M63" s="59"/>
    </row>
    <row r="64" spans="1:14" ht="20.25" customHeight="1">
      <c r="A64" s="89" t="s">
        <v>114</v>
      </c>
      <c r="B64" s="73" t="s">
        <v>143</v>
      </c>
      <c r="C64" s="90"/>
      <c r="D64" s="6" t="s">
        <v>94</v>
      </c>
      <c r="E64" s="90"/>
      <c r="F64" s="6">
        <v>0</v>
      </c>
      <c r="G64" s="6">
        <v>48.9</v>
      </c>
      <c r="H64" s="49">
        <v>0</v>
      </c>
      <c r="I64" s="6">
        <v>500</v>
      </c>
      <c r="J64" s="6">
        <v>0</v>
      </c>
      <c r="K64" s="6">
        <v>0</v>
      </c>
      <c r="L64" s="54">
        <f t="shared" si="0"/>
        <v>548.9</v>
      </c>
      <c r="M64" s="59"/>
    </row>
    <row r="65" spans="1:13" ht="16.5" customHeight="1">
      <c r="A65" s="90"/>
      <c r="B65" s="74"/>
      <c r="C65" s="90"/>
      <c r="D65" s="6" t="s">
        <v>95</v>
      </c>
      <c r="E65" s="90"/>
      <c r="F65" s="6">
        <v>0</v>
      </c>
      <c r="G65" s="6">
        <v>494</v>
      </c>
      <c r="H65" s="49">
        <v>841</v>
      </c>
      <c r="I65" s="6">
        <v>0</v>
      </c>
      <c r="J65" s="6">
        <v>0</v>
      </c>
      <c r="K65" s="6">
        <v>0</v>
      </c>
      <c r="L65" s="54">
        <f t="shared" si="0"/>
        <v>1335</v>
      </c>
      <c r="M65" s="59"/>
    </row>
    <row r="66" spans="1:13" ht="15.75" customHeight="1">
      <c r="A66" s="91"/>
      <c r="B66" s="75"/>
      <c r="C66" s="91"/>
      <c r="D66" s="6" t="s">
        <v>96</v>
      </c>
      <c r="E66" s="91"/>
      <c r="F66" s="6">
        <v>0</v>
      </c>
      <c r="G66" s="6">
        <v>19.5</v>
      </c>
      <c r="H66" s="49">
        <v>0</v>
      </c>
      <c r="I66" s="6">
        <v>0</v>
      </c>
      <c r="J66" s="6">
        <v>0</v>
      </c>
      <c r="K66" s="6">
        <v>0</v>
      </c>
      <c r="L66" s="54">
        <f t="shared" si="0"/>
        <v>19.5</v>
      </c>
      <c r="M66" s="59"/>
    </row>
    <row r="67" spans="1:13" ht="27.75" customHeight="1">
      <c r="A67" s="108" t="s">
        <v>110</v>
      </c>
      <c r="B67" s="111" t="s">
        <v>70</v>
      </c>
      <c r="C67" s="89" t="s">
        <v>36</v>
      </c>
      <c r="D67" s="6" t="s">
        <v>78</v>
      </c>
      <c r="E67" s="89" t="s">
        <v>38</v>
      </c>
      <c r="F67" s="18">
        <f>SUM(F68:F70)</f>
        <v>0</v>
      </c>
      <c r="G67" s="18">
        <f t="shared" ref="G67:K67" si="20">SUM(G68:G70)</f>
        <v>320</v>
      </c>
      <c r="H67" s="51">
        <f t="shared" si="20"/>
        <v>320</v>
      </c>
      <c r="I67" s="18">
        <f t="shared" si="20"/>
        <v>352</v>
      </c>
      <c r="J67" s="18">
        <f t="shared" si="20"/>
        <v>387.20000000000005</v>
      </c>
      <c r="K67" s="18">
        <f t="shared" si="20"/>
        <v>425.92000000000007</v>
      </c>
      <c r="L67" s="18">
        <f t="shared" si="0"/>
        <v>1805.1200000000001</v>
      </c>
      <c r="M67" s="59"/>
    </row>
    <row r="68" spans="1:13" ht="22.5" customHeight="1">
      <c r="A68" s="109"/>
      <c r="B68" s="112"/>
      <c r="C68" s="90"/>
      <c r="D68" s="6" t="s">
        <v>94</v>
      </c>
      <c r="E68" s="90"/>
      <c r="F68" s="6">
        <v>0</v>
      </c>
      <c r="G68" s="6">
        <v>180</v>
      </c>
      <c r="H68" s="49">
        <v>157</v>
      </c>
      <c r="I68" s="6">
        <f>H68*1.1</f>
        <v>172.70000000000002</v>
      </c>
      <c r="J68" s="6">
        <f>I68*1.1</f>
        <v>189.97000000000003</v>
      </c>
      <c r="K68" s="6">
        <f>J68*1.1</f>
        <v>208.96700000000004</v>
      </c>
      <c r="L68" s="54">
        <f t="shared" si="0"/>
        <v>908.63700000000017</v>
      </c>
      <c r="M68" s="59"/>
    </row>
    <row r="69" spans="1:13" ht="22.5" customHeight="1">
      <c r="A69" s="109"/>
      <c r="B69" s="112"/>
      <c r="C69" s="90"/>
      <c r="D69" s="6" t="s">
        <v>95</v>
      </c>
      <c r="E69" s="90"/>
      <c r="F69" s="6">
        <v>0</v>
      </c>
      <c r="G69" s="6">
        <v>70</v>
      </c>
      <c r="H69" s="49">
        <v>83</v>
      </c>
      <c r="I69" s="6">
        <f t="shared" ref="I69:J69" si="21">H69*1.1</f>
        <v>91.300000000000011</v>
      </c>
      <c r="J69" s="6">
        <f t="shared" si="21"/>
        <v>100.43000000000002</v>
      </c>
      <c r="K69" s="6">
        <f>J69*1.1</f>
        <v>110.47300000000003</v>
      </c>
      <c r="L69" s="54">
        <f t="shared" si="0"/>
        <v>455.20300000000003</v>
      </c>
      <c r="M69" s="59"/>
    </row>
    <row r="70" spans="1:13" ht="21" customHeight="1">
      <c r="A70" s="110"/>
      <c r="B70" s="113"/>
      <c r="C70" s="91"/>
      <c r="D70" s="6" t="s">
        <v>96</v>
      </c>
      <c r="E70" s="91"/>
      <c r="F70" s="6">
        <v>0</v>
      </c>
      <c r="G70" s="6">
        <v>70</v>
      </c>
      <c r="H70" s="49">
        <v>80</v>
      </c>
      <c r="I70" s="6">
        <f t="shared" ref="I70:J70" si="22">H70*1.1</f>
        <v>88</v>
      </c>
      <c r="J70" s="6">
        <f t="shared" si="22"/>
        <v>96.800000000000011</v>
      </c>
      <c r="K70" s="6">
        <f>J70*1.1</f>
        <v>106.48000000000002</v>
      </c>
      <c r="L70" s="54">
        <f t="shared" si="0"/>
        <v>441.28000000000003</v>
      </c>
      <c r="M70" s="59"/>
    </row>
    <row r="71" spans="1:13" ht="19.5" customHeight="1">
      <c r="A71" s="108" t="s">
        <v>111</v>
      </c>
      <c r="B71" s="105" t="s">
        <v>77</v>
      </c>
      <c r="C71" s="89" t="s">
        <v>36</v>
      </c>
      <c r="D71" s="6" t="s">
        <v>78</v>
      </c>
      <c r="E71" s="89" t="s">
        <v>86</v>
      </c>
      <c r="F71" s="18">
        <f>SUM(F72:F74)</f>
        <v>0</v>
      </c>
      <c r="G71" s="18">
        <f t="shared" ref="G71:K71" si="23">SUM(G72:G74)</f>
        <v>0</v>
      </c>
      <c r="H71" s="51">
        <f t="shared" si="23"/>
        <v>229.4</v>
      </c>
      <c r="I71" s="18">
        <f t="shared" si="23"/>
        <v>760</v>
      </c>
      <c r="J71" s="18">
        <f t="shared" si="23"/>
        <v>740</v>
      </c>
      <c r="K71" s="18">
        <f t="shared" si="23"/>
        <v>1250</v>
      </c>
      <c r="L71" s="18">
        <f t="shared" si="0"/>
        <v>2979.4</v>
      </c>
      <c r="M71" s="59"/>
    </row>
    <row r="72" spans="1:13" ht="21" customHeight="1">
      <c r="A72" s="109"/>
      <c r="B72" s="106"/>
      <c r="C72" s="90"/>
      <c r="D72" s="6" t="s">
        <v>94</v>
      </c>
      <c r="E72" s="90"/>
      <c r="F72" s="6">
        <v>0</v>
      </c>
      <c r="G72" s="6">
        <v>0</v>
      </c>
      <c r="H72" s="49">
        <v>0</v>
      </c>
      <c r="I72" s="6">
        <v>250</v>
      </c>
      <c r="J72" s="6">
        <v>490</v>
      </c>
      <c r="K72" s="6">
        <v>500</v>
      </c>
      <c r="L72" s="54">
        <f t="shared" si="0"/>
        <v>1240</v>
      </c>
      <c r="M72" s="59"/>
    </row>
    <row r="73" spans="1:13" ht="21.75" customHeight="1">
      <c r="A73" s="109"/>
      <c r="B73" s="106"/>
      <c r="C73" s="90"/>
      <c r="D73" s="6" t="s">
        <v>95</v>
      </c>
      <c r="E73" s="90"/>
      <c r="F73" s="6">
        <v>0</v>
      </c>
      <c r="G73" s="6">
        <v>0</v>
      </c>
      <c r="H73" s="49">
        <v>229.4</v>
      </c>
      <c r="I73" s="6">
        <v>510</v>
      </c>
      <c r="J73" s="6">
        <v>250</v>
      </c>
      <c r="K73" s="6">
        <v>500</v>
      </c>
      <c r="L73" s="54">
        <f t="shared" si="0"/>
        <v>1489.4</v>
      </c>
      <c r="M73" s="59"/>
    </row>
    <row r="74" spans="1:13" ht="18" customHeight="1">
      <c r="A74" s="110"/>
      <c r="B74" s="107"/>
      <c r="C74" s="91"/>
      <c r="D74" s="6" t="s">
        <v>96</v>
      </c>
      <c r="E74" s="91"/>
      <c r="F74" s="6">
        <v>0</v>
      </c>
      <c r="G74" s="6">
        <v>0</v>
      </c>
      <c r="H74" s="49">
        <v>0</v>
      </c>
      <c r="I74" s="6">
        <v>0</v>
      </c>
      <c r="J74" s="6">
        <v>0</v>
      </c>
      <c r="K74" s="6">
        <v>250</v>
      </c>
      <c r="L74" s="54">
        <f t="shared" si="0"/>
        <v>250</v>
      </c>
      <c r="M74" s="60"/>
    </row>
    <row r="75" spans="1:13" ht="18.75" customHeight="1">
      <c r="A75" s="63" t="s">
        <v>32</v>
      </c>
      <c r="B75" s="70"/>
      <c r="C75" s="26"/>
      <c r="D75" s="26"/>
      <c r="E75" s="26"/>
      <c r="F75" s="18">
        <f>F40+F44+F48+F52+F60+F61+F62+F67+F71</f>
        <v>15635.7</v>
      </c>
      <c r="G75" s="18">
        <f t="shared" ref="G75:L75" si="24">G40+G44+G48+G52+G60+G61+G62+G67+G71</f>
        <v>3687.3</v>
      </c>
      <c r="H75" s="51">
        <f t="shared" si="24"/>
        <v>4273</v>
      </c>
      <c r="I75" s="18">
        <f t="shared" si="24"/>
        <v>8551</v>
      </c>
      <c r="J75" s="18">
        <f t="shared" si="24"/>
        <v>6862.1</v>
      </c>
      <c r="K75" s="41">
        <f>K40+K44+K48+K52+K60+K61+K62+K67+K71</f>
        <v>6236.3100000000013</v>
      </c>
      <c r="L75" s="18">
        <f t="shared" si="24"/>
        <v>45245.41</v>
      </c>
      <c r="M75" s="15"/>
    </row>
    <row r="76" spans="1:13" ht="20.25" customHeight="1">
      <c r="A76" s="18" t="s">
        <v>53</v>
      </c>
      <c r="B76" s="63" t="s">
        <v>12</v>
      </c>
      <c r="C76" s="69"/>
      <c r="D76" s="69"/>
      <c r="E76" s="69"/>
      <c r="F76" s="69"/>
      <c r="G76" s="69"/>
      <c r="H76" s="69"/>
      <c r="I76" s="69"/>
      <c r="J76" s="69"/>
      <c r="K76" s="69"/>
      <c r="L76" s="70"/>
      <c r="M76" s="15"/>
    </row>
    <row r="77" spans="1:13" ht="33" hidden="1" customHeight="1">
      <c r="A77" s="6" t="s">
        <v>54</v>
      </c>
      <c r="B77" s="26" t="s">
        <v>4</v>
      </c>
      <c r="C77" s="6" t="s">
        <v>36</v>
      </c>
      <c r="D77" s="6"/>
      <c r="E77" s="6" t="s">
        <v>38</v>
      </c>
      <c r="F77" s="6">
        <v>0</v>
      </c>
      <c r="G77" s="6">
        <v>0</v>
      </c>
      <c r="H77" s="49">
        <v>0</v>
      </c>
      <c r="I77" s="6">
        <v>0</v>
      </c>
      <c r="J77" s="6">
        <v>0</v>
      </c>
      <c r="K77" s="6">
        <v>0</v>
      </c>
      <c r="L77" s="18">
        <f t="shared" si="0"/>
        <v>0</v>
      </c>
      <c r="M77" s="58" t="s">
        <v>62</v>
      </c>
    </row>
    <row r="78" spans="1:13" ht="81.75" customHeight="1">
      <c r="A78" s="6" t="s">
        <v>54</v>
      </c>
      <c r="B78" s="19" t="s">
        <v>115</v>
      </c>
      <c r="C78" s="114" t="s">
        <v>36</v>
      </c>
      <c r="D78" s="114" t="s">
        <v>93</v>
      </c>
      <c r="E78" s="114" t="s">
        <v>37</v>
      </c>
      <c r="F78" s="18">
        <f>F79</f>
        <v>7.5</v>
      </c>
      <c r="G78" s="18">
        <f t="shared" ref="G78:K78" si="25">G79</f>
        <v>7.8</v>
      </c>
      <c r="H78" s="51">
        <f t="shared" si="25"/>
        <v>0</v>
      </c>
      <c r="I78" s="18">
        <f t="shared" si="25"/>
        <v>24</v>
      </c>
      <c r="J78" s="18">
        <f t="shared" si="25"/>
        <v>32</v>
      </c>
      <c r="K78" s="18">
        <f t="shared" si="25"/>
        <v>32</v>
      </c>
      <c r="L78" s="18">
        <f t="shared" si="0"/>
        <v>103.3</v>
      </c>
      <c r="M78" s="59"/>
    </row>
    <row r="79" spans="1:13" ht="39.75" customHeight="1">
      <c r="A79" s="6" t="s">
        <v>119</v>
      </c>
      <c r="B79" s="22" t="s">
        <v>123</v>
      </c>
      <c r="C79" s="114"/>
      <c r="D79" s="114"/>
      <c r="E79" s="114"/>
      <c r="F79" s="6">
        <v>7.5</v>
      </c>
      <c r="G79" s="6">
        <v>7.8</v>
      </c>
      <c r="H79" s="49">
        <v>0</v>
      </c>
      <c r="I79" s="6">
        <v>24</v>
      </c>
      <c r="J79" s="6">
        <v>32</v>
      </c>
      <c r="K79" s="6">
        <v>32</v>
      </c>
      <c r="L79" s="54">
        <f t="shared" si="0"/>
        <v>103.3</v>
      </c>
      <c r="M79" s="59"/>
    </row>
    <row r="80" spans="1:13" ht="53.25" customHeight="1">
      <c r="A80" s="6" t="s">
        <v>55</v>
      </c>
      <c r="B80" s="19" t="s">
        <v>76</v>
      </c>
      <c r="C80" s="89" t="s">
        <v>36</v>
      </c>
      <c r="D80" s="89" t="s">
        <v>93</v>
      </c>
      <c r="E80" s="89" t="s">
        <v>38</v>
      </c>
      <c r="F80" s="18">
        <f>SUM(F81:F83)</f>
        <v>0</v>
      </c>
      <c r="G80" s="18">
        <f t="shared" ref="G80:K80" si="26">SUM(G81:G83)</f>
        <v>344</v>
      </c>
      <c r="H80" s="51">
        <f t="shared" si="26"/>
        <v>0</v>
      </c>
      <c r="I80" s="18">
        <f t="shared" si="26"/>
        <v>785</v>
      </c>
      <c r="J80" s="18">
        <f t="shared" si="26"/>
        <v>455.3</v>
      </c>
      <c r="K80" s="18">
        <f t="shared" si="26"/>
        <v>387.8</v>
      </c>
      <c r="L80" s="18">
        <f t="shared" si="0"/>
        <v>1972.1</v>
      </c>
      <c r="M80" s="59"/>
    </row>
    <row r="81" spans="1:14" ht="39.75" customHeight="1">
      <c r="A81" s="6" t="s">
        <v>120</v>
      </c>
      <c r="B81" s="19" t="s">
        <v>124</v>
      </c>
      <c r="C81" s="90"/>
      <c r="D81" s="90"/>
      <c r="E81" s="90"/>
      <c r="F81" s="6">
        <v>0</v>
      </c>
      <c r="G81" s="6">
        <v>0</v>
      </c>
      <c r="H81" s="49">
        <v>0</v>
      </c>
      <c r="I81" s="6">
        <v>760</v>
      </c>
      <c r="J81" s="6">
        <v>430.3</v>
      </c>
      <c r="K81" s="6">
        <v>362.8</v>
      </c>
      <c r="L81" s="54">
        <f t="shared" si="0"/>
        <v>1553.1</v>
      </c>
      <c r="M81" s="59"/>
    </row>
    <row r="82" spans="1:14" ht="39.75" customHeight="1">
      <c r="A82" s="6" t="s">
        <v>121</v>
      </c>
      <c r="B82" s="19" t="s">
        <v>127</v>
      </c>
      <c r="C82" s="90"/>
      <c r="D82" s="90"/>
      <c r="E82" s="90"/>
      <c r="F82" s="6">
        <v>0</v>
      </c>
      <c r="G82" s="6">
        <v>344</v>
      </c>
      <c r="H82" s="49">
        <v>0</v>
      </c>
      <c r="I82" s="6">
        <v>0</v>
      </c>
      <c r="J82" s="6">
        <v>0</v>
      </c>
      <c r="K82" s="6">
        <v>0</v>
      </c>
      <c r="L82" s="54">
        <f t="shared" si="0"/>
        <v>344</v>
      </c>
      <c r="M82" s="59"/>
    </row>
    <row r="83" spans="1:14" ht="59.25" customHeight="1">
      <c r="A83" s="6" t="s">
        <v>122</v>
      </c>
      <c r="B83" s="19" t="s">
        <v>125</v>
      </c>
      <c r="C83" s="91"/>
      <c r="D83" s="91"/>
      <c r="E83" s="91"/>
      <c r="F83" s="6">
        <v>0</v>
      </c>
      <c r="G83" s="6">
        <v>0</v>
      </c>
      <c r="H83" s="49">
        <v>0</v>
      </c>
      <c r="I83" s="6">
        <v>25</v>
      </c>
      <c r="J83" s="6">
        <v>25</v>
      </c>
      <c r="K83" s="6">
        <v>25</v>
      </c>
      <c r="L83" s="54">
        <f t="shared" si="0"/>
        <v>75</v>
      </c>
      <c r="M83" s="59"/>
    </row>
    <row r="84" spans="1:14" ht="63.75" customHeight="1">
      <c r="A84" s="6" t="s">
        <v>56</v>
      </c>
      <c r="B84" s="19" t="s">
        <v>71</v>
      </c>
      <c r="C84" s="89" t="s">
        <v>36</v>
      </c>
      <c r="D84" s="89" t="s">
        <v>93</v>
      </c>
      <c r="E84" s="89" t="s">
        <v>38</v>
      </c>
      <c r="F84" s="18">
        <f>SUM(F85:F87)</f>
        <v>50</v>
      </c>
      <c r="G84" s="18">
        <f t="shared" ref="G84:K84" si="27">SUM(G85:G87)</f>
        <v>100</v>
      </c>
      <c r="H84" s="51">
        <f t="shared" si="27"/>
        <v>0</v>
      </c>
      <c r="I84" s="18">
        <f t="shared" si="27"/>
        <v>777.8</v>
      </c>
      <c r="J84" s="18">
        <f t="shared" si="27"/>
        <v>590</v>
      </c>
      <c r="K84" s="18">
        <f t="shared" si="27"/>
        <v>590</v>
      </c>
      <c r="L84" s="18">
        <f t="shared" si="0"/>
        <v>2107.8000000000002</v>
      </c>
      <c r="M84" s="59"/>
    </row>
    <row r="85" spans="1:14" ht="31.5" customHeight="1">
      <c r="A85" s="6" t="s">
        <v>128</v>
      </c>
      <c r="B85" s="19" t="s">
        <v>116</v>
      </c>
      <c r="C85" s="90"/>
      <c r="D85" s="90"/>
      <c r="E85" s="90"/>
      <c r="F85" s="6">
        <v>0</v>
      </c>
      <c r="G85" s="6">
        <v>0</v>
      </c>
      <c r="H85" s="49">
        <v>0</v>
      </c>
      <c r="I85" s="6">
        <v>327.8</v>
      </c>
      <c r="J85" s="6">
        <v>240</v>
      </c>
      <c r="K85" s="6">
        <v>240</v>
      </c>
      <c r="L85" s="54">
        <f t="shared" si="0"/>
        <v>807.8</v>
      </c>
      <c r="M85" s="59"/>
    </row>
    <row r="86" spans="1:14" ht="23.25" customHeight="1">
      <c r="A86" s="6" t="s">
        <v>129</v>
      </c>
      <c r="B86" s="19" t="s">
        <v>117</v>
      </c>
      <c r="C86" s="90"/>
      <c r="D86" s="90"/>
      <c r="E86" s="90"/>
      <c r="F86" s="6">
        <v>0</v>
      </c>
      <c r="G86" s="6">
        <v>0</v>
      </c>
      <c r="H86" s="49">
        <v>0</v>
      </c>
      <c r="I86" s="6">
        <v>450</v>
      </c>
      <c r="J86" s="6">
        <v>350</v>
      </c>
      <c r="K86" s="6">
        <v>350</v>
      </c>
      <c r="L86" s="54">
        <f t="shared" si="0"/>
        <v>1150</v>
      </c>
      <c r="M86" s="59"/>
    </row>
    <row r="87" spans="1:14" ht="24.75" customHeight="1">
      <c r="A87" s="6" t="s">
        <v>130</v>
      </c>
      <c r="B87" s="19" t="s">
        <v>118</v>
      </c>
      <c r="C87" s="91"/>
      <c r="D87" s="91"/>
      <c r="E87" s="91"/>
      <c r="F87" s="6">
        <v>50</v>
      </c>
      <c r="G87" s="6">
        <v>100</v>
      </c>
      <c r="H87" s="49">
        <v>0</v>
      </c>
      <c r="I87" s="6">
        <v>0</v>
      </c>
      <c r="J87" s="6">
        <v>0</v>
      </c>
      <c r="K87" s="6">
        <v>0</v>
      </c>
      <c r="L87" s="54">
        <f t="shared" si="0"/>
        <v>150</v>
      </c>
      <c r="M87" s="59"/>
    </row>
    <row r="88" spans="1:14" ht="48" customHeight="1">
      <c r="A88" s="6" t="s">
        <v>57</v>
      </c>
      <c r="B88" s="26" t="s">
        <v>77</v>
      </c>
      <c r="C88" s="6" t="s">
        <v>36</v>
      </c>
      <c r="D88" s="6" t="s">
        <v>93</v>
      </c>
      <c r="E88" s="6" t="s">
        <v>38</v>
      </c>
      <c r="F88" s="6">
        <v>0</v>
      </c>
      <c r="G88" s="6">
        <v>226.5</v>
      </c>
      <c r="H88" s="49">
        <v>200.5</v>
      </c>
      <c r="I88" s="6">
        <v>250</v>
      </c>
      <c r="J88" s="6">
        <v>250</v>
      </c>
      <c r="K88" s="6">
        <v>250</v>
      </c>
      <c r="L88" s="18">
        <f t="shared" si="0"/>
        <v>1177</v>
      </c>
      <c r="M88" s="60"/>
      <c r="N88" s="5"/>
    </row>
    <row r="89" spans="1:14" ht="48" customHeight="1">
      <c r="A89" s="48" t="s">
        <v>132</v>
      </c>
      <c r="B89" s="26" t="s">
        <v>133</v>
      </c>
      <c r="C89" s="45" t="s">
        <v>36</v>
      </c>
      <c r="D89" s="45" t="s">
        <v>93</v>
      </c>
      <c r="E89" s="45">
        <v>2017</v>
      </c>
      <c r="F89" s="45"/>
      <c r="G89" s="45"/>
      <c r="H89" s="49">
        <v>0</v>
      </c>
      <c r="I89" s="45"/>
      <c r="J89" s="45"/>
      <c r="K89" s="45"/>
      <c r="L89" s="47"/>
      <c r="M89" s="46"/>
      <c r="N89" s="5"/>
    </row>
    <row r="90" spans="1:14" ht="18.75" customHeight="1">
      <c r="A90" s="63" t="s">
        <v>32</v>
      </c>
      <c r="B90" s="70"/>
      <c r="C90" s="26"/>
      <c r="D90" s="26"/>
      <c r="E90" s="26"/>
      <c r="F90" s="55">
        <f>F78+F84+F88+F80</f>
        <v>57.5</v>
      </c>
      <c r="G90" s="55">
        <f>G88+G87+G80+G78</f>
        <v>678.3</v>
      </c>
      <c r="H90" s="55">
        <f>H78+H84+H88+H80+H89</f>
        <v>200.5</v>
      </c>
      <c r="I90" s="55">
        <f t="shared" ref="I90:L90" si="28">I78+I84+I88+I80</f>
        <v>1836.8</v>
      </c>
      <c r="J90" s="55">
        <f t="shared" si="28"/>
        <v>1327.3</v>
      </c>
      <c r="K90" s="55">
        <f>K78+K84+K88+K80</f>
        <v>1259.8</v>
      </c>
      <c r="L90" s="55">
        <f t="shared" si="28"/>
        <v>5360.2000000000007</v>
      </c>
      <c r="M90" s="15"/>
      <c r="N90" s="5"/>
    </row>
    <row r="91" spans="1:14" ht="21.75" customHeight="1">
      <c r="A91" s="55" t="s">
        <v>58</v>
      </c>
      <c r="B91" s="63" t="s">
        <v>13</v>
      </c>
      <c r="C91" s="69"/>
      <c r="D91" s="69"/>
      <c r="E91" s="69"/>
      <c r="F91" s="69"/>
      <c r="G91" s="69"/>
      <c r="H91" s="69"/>
      <c r="I91" s="69"/>
      <c r="J91" s="69"/>
      <c r="K91" s="69"/>
      <c r="L91" s="70"/>
      <c r="M91" s="15"/>
    </row>
    <row r="92" spans="1:14" ht="73.5" customHeight="1">
      <c r="A92" s="56" t="s">
        <v>59</v>
      </c>
      <c r="B92" s="19" t="s">
        <v>126</v>
      </c>
      <c r="C92" s="56" t="s">
        <v>36</v>
      </c>
      <c r="D92" s="56"/>
      <c r="E92" s="56" t="s">
        <v>37</v>
      </c>
      <c r="F92" s="40">
        <v>3300</v>
      </c>
      <c r="G92" s="40">
        <v>3484.82</v>
      </c>
      <c r="H92" s="40">
        <v>3484.8</v>
      </c>
      <c r="I92" s="40">
        <v>3633</v>
      </c>
      <c r="J92" s="40">
        <v>3789.2</v>
      </c>
      <c r="K92" s="40">
        <v>3952.2</v>
      </c>
      <c r="L92" s="41">
        <f t="shared" ref="L92" si="29">SUM(F92:K92)</f>
        <v>21644.02</v>
      </c>
      <c r="M92" s="15" t="s">
        <v>62</v>
      </c>
    </row>
    <row r="93" spans="1:14" ht="18" customHeight="1">
      <c r="A93" s="63" t="s">
        <v>32</v>
      </c>
      <c r="B93" s="70"/>
      <c r="C93" s="27"/>
      <c r="D93" s="27"/>
      <c r="E93" s="27"/>
      <c r="F93" s="55">
        <f>F92</f>
        <v>3300</v>
      </c>
      <c r="G93" s="41">
        <f t="shared" ref="G93:L93" si="30">G92</f>
        <v>3484.82</v>
      </c>
      <c r="H93" s="55">
        <f t="shared" si="30"/>
        <v>3484.8</v>
      </c>
      <c r="I93" s="55">
        <f t="shared" si="30"/>
        <v>3633</v>
      </c>
      <c r="J93" s="55">
        <f t="shared" si="30"/>
        <v>3789.2</v>
      </c>
      <c r="K93" s="55">
        <f t="shared" si="30"/>
        <v>3952.2</v>
      </c>
      <c r="L93" s="41">
        <f t="shared" si="30"/>
        <v>21644.02</v>
      </c>
      <c r="M93" s="15"/>
    </row>
    <row r="94" spans="1:14" ht="43.5" customHeight="1">
      <c r="A94" s="83" t="s">
        <v>8</v>
      </c>
      <c r="B94" s="83"/>
      <c r="C94" s="18"/>
      <c r="D94" s="18"/>
      <c r="E94" s="18"/>
      <c r="F94" s="42">
        <f>F93+F90+F75+F38+F18</f>
        <v>82497.350000000006</v>
      </c>
      <c r="G94" s="42">
        <f t="shared" ref="G94:L94" si="31">G93+G90+G75+G38+G18</f>
        <v>66792.45</v>
      </c>
      <c r="H94" s="42">
        <f t="shared" si="31"/>
        <v>86210.5</v>
      </c>
      <c r="I94" s="42">
        <f t="shared" si="31"/>
        <v>95889.000000000015</v>
      </c>
      <c r="J94" s="42">
        <f t="shared" si="31"/>
        <v>96082.3027</v>
      </c>
      <c r="K94" s="42">
        <f>K93+K90+K75+K38+K18</f>
        <v>98290.31</v>
      </c>
      <c r="L94" s="42">
        <f t="shared" si="31"/>
        <v>525761.91269999999</v>
      </c>
      <c r="M94" s="15"/>
    </row>
    <row r="95" spans="1:14" ht="15.75" hidden="1">
      <c r="A95" s="84" t="s">
        <v>7</v>
      </c>
      <c r="B95" s="84"/>
      <c r="C95" s="28"/>
      <c r="D95" s="28"/>
      <c r="E95" s="28"/>
      <c r="F95" s="29"/>
      <c r="G95" s="29"/>
      <c r="I95" s="29"/>
      <c r="J95" s="29"/>
      <c r="K95" s="29"/>
      <c r="L95" s="29"/>
    </row>
    <row r="96" spans="1:14" ht="49.5" hidden="1" customHeight="1">
      <c r="A96" s="79" t="s">
        <v>10</v>
      </c>
      <c r="B96" s="80"/>
      <c r="C96" s="30"/>
      <c r="D96" s="30"/>
      <c r="E96" s="30"/>
      <c r="F96" s="31" t="e">
        <f>F14+#REF!</f>
        <v>#REF!</v>
      </c>
      <c r="G96" s="31" t="e">
        <f>G14+#REF!</f>
        <v>#REF!</v>
      </c>
      <c r="H96" s="31" t="e">
        <f>H14+#REF!</f>
        <v>#REF!</v>
      </c>
      <c r="I96" s="31" t="e">
        <f>I14+#REF!</f>
        <v>#REF!</v>
      </c>
      <c r="J96" s="31" t="e">
        <f>J14+#REF!</f>
        <v>#REF!</v>
      </c>
      <c r="K96" s="31" t="e">
        <f>K14+#REF!</f>
        <v>#REF!</v>
      </c>
      <c r="L96" s="31" t="e">
        <f>L14+#REF!</f>
        <v>#REF!</v>
      </c>
    </row>
    <row r="97" spans="1:12" ht="50.25" hidden="1" customHeight="1">
      <c r="A97" s="79" t="s">
        <v>9</v>
      </c>
      <c r="B97" s="80"/>
      <c r="C97" s="30"/>
      <c r="D97" s="30"/>
      <c r="E97" s="30"/>
      <c r="F97" s="31">
        <f t="shared" ref="F97:L97" si="32">F19</f>
        <v>0</v>
      </c>
      <c r="G97" s="31">
        <f t="shared" si="32"/>
        <v>0</v>
      </c>
      <c r="H97" s="31">
        <f t="shared" si="32"/>
        <v>0</v>
      </c>
      <c r="I97" s="31">
        <f t="shared" si="32"/>
        <v>0</v>
      </c>
      <c r="J97" s="31">
        <f t="shared" si="32"/>
        <v>0</v>
      </c>
      <c r="K97" s="31">
        <f t="shared" si="32"/>
        <v>0</v>
      </c>
      <c r="L97" s="31">
        <f t="shared" si="32"/>
        <v>0</v>
      </c>
    </row>
    <row r="98" spans="1:12" ht="51.75" hidden="1" customHeight="1">
      <c r="A98" s="79" t="s">
        <v>11</v>
      </c>
      <c r="B98" s="80"/>
      <c r="C98" s="30"/>
      <c r="D98" s="30"/>
      <c r="E98" s="30"/>
      <c r="F98" s="31">
        <f t="shared" ref="F98:L98" si="33">F39</f>
        <v>0</v>
      </c>
      <c r="G98" s="31">
        <f t="shared" si="33"/>
        <v>0</v>
      </c>
      <c r="H98" s="31">
        <f t="shared" si="33"/>
        <v>0</v>
      </c>
      <c r="I98" s="31">
        <f t="shared" si="33"/>
        <v>0</v>
      </c>
      <c r="J98" s="31">
        <f t="shared" si="33"/>
        <v>0</v>
      </c>
      <c r="K98" s="31">
        <f t="shared" si="33"/>
        <v>0</v>
      </c>
      <c r="L98" s="31">
        <f t="shared" si="33"/>
        <v>0</v>
      </c>
    </row>
    <row r="99" spans="1:12" ht="51.75" hidden="1" customHeight="1">
      <c r="A99" s="79" t="s">
        <v>12</v>
      </c>
      <c r="B99" s="80"/>
      <c r="C99" s="30"/>
      <c r="D99" s="30"/>
      <c r="E99" s="30"/>
      <c r="F99" s="31">
        <f>F76</f>
        <v>0</v>
      </c>
      <c r="G99" s="31">
        <f t="shared" ref="G99:L99" si="34">G76</f>
        <v>0</v>
      </c>
      <c r="H99" s="31">
        <f t="shared" si="34"/>
        <v>0</v>
      </c>
      <c r="I99" s="31">
        <f t="shared" si="34"/>
        <v>0</v>
      </c>
      <c r="J99" s="31">
        <f t="shared" si="34"/>
        <v>0</v>
      </c>
      <c r="K99" s="31">
        <f t="shared" si="34"/>
        <v>0</v>
      </c>
      <c r="L99" s="31">
        <f t="shared" si="34"/>
        <v>0</v>
      </c>
    </row>
    <row r="100" spans="1:12" ht="49.5" hidden="1" customHeight="1">
      <c r="A100" s="81" t="s">
        <v>13</v>
      </c>
      <c r="B100" s="82"/>
      <c r="C100" s="2"/>
      <c r="D100" s="16"/>
      <c r="E100" s="2"/>
      <c r="F100" s="1">
        <f>F91</f>
        <v>0</v>
      </c>
      <c r="G100" s="1">
        <f t="shared" ref="G100:L100" si="35">G91</f>
        <v>0</v>
      </c>
      <c r="H100" s="31">
        <f t="shared" si="35"/>
        <v>0</v>
      </c>
      <c r="I100" s="1">
        <f t="shared" si="35"/>
        <v>0</v>
      </c>
      <c r="J100" s="1">
        <f t="shared" si="35"/>
        <v>0</v>
      </c>
      <c r="K100" s="1">
        <f t="shared" si="35"/>
        <v>0</v>
      </c>
      <c r="L100" s="1">
        <f t="shared" si="35"/>
        <v>0</v>
      </c>
    </row>
    <row r="101" spans="1:12" hidden="1"/>
    <row r="103" spans="1:12">
      <c r="E103" t="s">
        <v>146</v>
      </c>
    </row>
  </sheetData>
  <mergeCells count="87">
    <mergeCell ref="D53:D54"/>
    <mergeCell ref="D55:D56"/>
    <mergeCell ref="D57:D59"/>
    <mergeCell ref="C84:C87"/>
    <mergeCell ref="D84:D87"/>
    <mergeCell ref="C78:C79"/>
    <mergeCell ref="C80:C83"/>
    <mergeCell ref="E84:E87"/>
    <mergeCell ref="D78:D79"/>
    <mergeCell ref="E78:E79"/>
    <mergeCell ref="D80:D83"/>
    <mergeCell ref="E80:E83"/>
    <mergeCell ref="N52:N59"/>
    <mergeCell ref="C71:C74"/>
    <mergeCell ref="B71:B74"/>
    <mergeCell ref="A71:A74"/>
    <mergeCell ref="E71:E74"/>
    <mergeCell ref="B67:B70"/>
    <mergeCell ref="A67:A70"/>
    <mergeCell ref="C67:C70"/>
    <mergeCell ref="E67:E70"/>
    <mergeCell ref="E52:E59"/>
    <mergeCell ref="B64:B66"/>
    <mergeCell ref="A64:A66"/>
    <mergeCell ref="C62:C66"/>
    <mergeCell ref="E62:E66"/>
    <mergeCell ref="M40:M74"/>
    <mergeCell ref="C52:C59"/>
    <mergeCell ref="E29:E31"/>
    <mergeCell ref="E40:E43"/>
    <mergeCell ref="E44:E47"/>
    <mergeCell ref="E32:E34"/>
    <mergeCell ref="A48:A51"/>
    <mergeCell ref="C48:C51"/>
    <mergeCell ref="E48:E51"/>
    <mergeCell ref="A36:A37"/>
    <mergeCell ref="B36:B37"/>
    <mergeCell ref="E36:E37"/>
    <mergeCell ref="C15:C17"/>
    <mergeCell ref="C40:C43"/>
    <mergeCell ref="B40:B43"/>
    <mergeCell ref="A40:A43"/>
    <mergeCell ref="C44:C47"/>
    <mergeCell ref="B44:B47"/>
    <mergeCell ref="A44:A47"/>
    <mergeCell ref="A32:A34"/>
    <mergeCell ref="B32:B34"/>
    <mergeCell ref="N21:N22"/>
    <mergeCell ref="B26:B28"/>
    <mergeCell ref="A26:A28"/>
    <mergeCell ref="C26:C28"/>
    <mergeCell ref="C23:C25"/>
    <mergeCell ref="C20:C22"/>
    <mergeCell ref="E20:E22"/>
    <mergeCell ref="E26:E28"/>
    <mergeCell ref="A97:B97"/>
    <mergeCell ref="A98:B98"/>
    <mergeCell ref="A99:B99"/>
    <mergeCell ref="A100:B100"/>
    <mergeCell ref="B12:B13"/>
    <mergeCell ref="A94:B94"/>
    <mergeCell ref="A95:B95"/>
    <mergeCell ref="A96:B96"/>
    <mergeCell ref="A12:A13"/>
    <mergeCell ref="A75:B75"/>
    <mergeCell ref="B39:L39"/>
    <mergeCell ref="A90:B90"/>
    <mergeCell ref="B76:L76"/>
    <mergeCell ref="B91:L91"/>
    <mergeCell ref="A93:B93"/>
    <mergeCell ref="D12:D13"/>
    <mergeCell ref="M77:M88"/>
    <mergeCell ref="A8:M8"/>
    <mergeCell ref="A9:M9"/>
    <mergeCell ref="M12:M13"/>
    <mergeCell ref="M15:M17"/>
    <mergeCell ref="M20:M32"/>
    <mergeCell ref="F12:L12"/>
    <mergeCell ref="A18:B18"/>
    <mergeCell ref="B14:L14"/>
    <mergeCell ref="A38:B38"/>
    <mergeCell ref="B19:L19"/>
    <mergeCell ref="C12:C13"/>
    <mergeCell ref="E12:E13"/>
    <mergeCell ref="B29:B31"/>
    <mergeCell ref="A29:A31"/>
    <mergeCell ref="B48:B51"/>
  </mergeCells>
  <pageMargins left="0.70866141732283472" right="0.70866141732283472" top="1.1811023622047245" bottom="0.39370078740157483" header="0.31496062992125984" footer="0.31496062992125984"/>
  <pageSetup paperSize="9" scale="69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topLeftCell="A12" workbookViewId="0">
      <selection activeCell="B14" sqref="B14"/>
    </sheetView>
  </sheetViews>
  <sheetFormatPr defaultRowHeight="15"/>
  <cols>
    <col min="1" max="1" width="25.42578125" customWidth="1"/>
    <col min="2" max="2" width="15.42578125" customWidth="1"/>
    <col min="3" max="3" width="9.85546875" customWidth="1"/>
    <col min="4" max="4" width="10.42578125" customWidth="1"/>
    <col min="5" max="5" width="9.85546875" customWidth="1"/>
    <col min="6" max="6" width="10.7109375" customWidth="1"/>
    <col min="7" max="7" width="9.85546875" customWidth="1"/>
    <col min="8" max="8" width="12" customWidth="1"/>
  </cols>
  <sheetData>
    <row r="1" spans="1:8" ht="15.75" hidden="1">
      <c r="A1" s="9"/>
      <c r="B1" s="9"/>
      <c r="C1" s="9"/>
      <c r="D1" s="9"/>
      <c r="E1" s="9"/>
      <c r="F1" s="9"/>
      <c r="G1" s="9"/>
      <c r="H1" s="10" t="s">
        <v>30</v>
      </c>
    </row>
    <row r="2" spans="1:8" ht="15.75" hidden="1">
      <c r="A2" s="9"/>
      <c r="B2" s="9"/>
      <c r="C2" s="9"/>
      <c r="D2" s="9"/>
      <c r="E2" s="9"/>
      <c r="F2" s="9"/>
      <c r="G2" s="9"/>
      <c r="H2" s="10" t="s">
        <v>15</v>
      </c>
    </row>
    <row r="3" spans="1:8" ht="15.75" hidden="1">
      <c r="A3" s="9"/>
      <c r="B3" s="9"/>
      <c r="C3" s="9"/>
      <c r="D3" s="9"/>
      <c r="E3" s="9"/>
      <c r="F3" s="9"/>
      <c r="G3" s="9"/>
      <c r="H3" s="10" t="s">
        <v>16</v>
      </c>
    </row>
    <row r="4" spans="1:8" ht="15.75" hidden="1">
      <c r="A4" s="9"/>
      <c r="B4" s="9"/>
      <c r="C4" s="9"/>
      <c r="D4" s="9"/>
      <c r="E4" s="9"/>
      <c r="F4" s="9"/>
      <c r="G4" s="9"/>
      <c r="H4" s="10" t="s">
        <v>17</v>
      </c>
    </row>
    <row r="5" spans="1:8" ht="15.75" hidden="1">
      <c r="A5" s="9"/>
      <c r="B5" s="9"/>
      <c r="C5" s="9"/>
      <c r="D5" s="9"/>
      <c r="E5" s="9"/>
      <c r="F5" s="9"/>
      <c r="G5" s="9"/>
      <c r="H5" s="10" t="s">
        <v>18</v>
      </c>
    </row>
    <row r="6" spans="1:8" ht="15.75">
      <c r="A6" s="9"/>
      <c r="B6" s="9"/>
      <c r="C6" s="9"/>
      <c r="D6" s="9"/>
      <c r="E6" s="9"/>
      <c r="F6" s="9"/>
      <c r="G6" s="9"/>
      <c r="H6" s="9"/>
    </row>
    <row r="7" spans="1:8" ht="15.75">
      <c r="A7" s="61" t="s">
        <v>19</v>
      </c>
      <c r="B7" s="61"/>
      <c r="C7" s="61"/>
      <c r="D7" s="61"/>
      <c r="E7" s="61"/>
      <c r="F7" s="61"/>
      <c r="G7" s="61"/>
      <c r="H7" s="61"/>
    </row>
    <row r="8" spans="1:8" ht="15.75">
      <c r="A8" s="61" t="s">
        <v>20</v>
      </c>
      <c r="B8" s="61"/>
      <c r="C8" s="61"/>
      <c r="D8" s="61"/>
      <c r="E8" s="61"/>
      <c r="F8" s="61"/>
      <c r="G8" s="61"/>
      <c r="H8" s="61"/>
    </row>
    <row r="9" spans="1:8" ht="15.75">
      <c r="A9" s="11"/>
      <c r="B9" s="11"/>
      <c r="C9" s="11"/>
      <c r="D9" s="11"/>
      <c r="E9" s="11"/>
      <c r="F9" s="11"/>
      <c r="G9" s="11"/>
      <c r="H9" s="11"/>
    </row>
    <row r="10" spans="1:8" ht="15.75">
      <c r="A10" s="9"/>
      <c r="B10" s="9"/>
      <c r="C10" s="9"/>
      <c r="D10" s="9"/>
      <c r="E10" s="9"/>
      <c r="F10" s="9"/>
      <c r="G10" s="9"/>
      <c r="H10" s="9" t="s">
        <v>29</v>
      </c>
    </row>
    <row r="11" spans="1:8" ht="33.75" customHeight="1">
      <c r="A11" s="115" t="s">
        <v>23</v>
      </c>
      <c r="B11" s="115" t="s">
        <v>21</v>
      </c>
      <c r="C11" s="117" t="s">
        <v>22</v>
      </c>
      <c r="D11" s="117"/>
      <c r="E11" s="117"/>
      <c r="F11" s="117"/>
      <c r="G11" s="117"/>
      <c r="H11" s="117"/>
    </row>
    <row r="12" spans="1:8" ht="26.25" customHeight="1">
      <c r="A12" s="116"/>
      <c r="B12" s="116"/>
      <c r="C12" s="8">
        <v>2015</v>
      </c>
      <c r="D12" s="8">
        <v>2016</v>
      </c>
      <c r="E12" s="8">
        <v>2017</v>
      </c>
      <c r="F12" s="8">
        <v>2018</v>
      </c>
      <c r="G12" s="8">
        <v>2019</v>
      </c>
      <c r="H12" s="8">
        <v>2020</v>
      </c>
    </row>
    <row r="13" spans="1:8" ht="60">
      <c r="A13" s="7" t="s">
        <v>24</v>
      </c>
      <c r="B13" s="23">
        <f>SUM(C13:H13)</f>
        <v>385998.08270000003</v>
      </c>
      <c r="C13" s="23">
        <f>Прил.!F18</f>
        <v>48749.15</v>
      </c>
      <c r="D13" s="23">
        <f>Прил.!G18</f>
        <v>47119.03</v>
      </c>
      <c r="E13" s="23">
        <f>Прил.!H18</f>
        <v>72049.899999999994</v>
      </c>
      <c r="F13" s="23">
        <f>Прил.!I18</f>
        <v>69655.200000000012</v>
      </c>
      <c r="G13" s="23">
        <f>Прил.!J18</f>
        <v>72650.402700000006</v>
      </c>
      <c r="H13" s="23">
        <f>Прил.!K18</f>
        <v>75774.399999999994</v>
      </c>
    </row>
    <row r="14" spans="1:8" ht="60" customHeight="1">
      <c r="A14" s="7" t="s">
        <v>27</v>
      </c>
      <c r="B14" s="23">
        <f t="shared" ref="B14:B17" si="0">SUM(C14:H14)</f>
        <v>67514.200000000012</v>
      </c>
      <c r="C14" s="23">
        <f>Прил.!F38</f>
        <v>14755</v>
      </c>
      <c r="D14" s="23">
        <f>Прил.!G38</f>
        <v>11823</v>
      </c>
      <c r="E14" s="23">
        <f>Прил.!H38</f>
        <v>6202.3</v>
      </c>
      <c r="F14" s="23">
        <f>Прил.!I38</f>
        <v>12213</v>
      </c>
      <c r="G14" s="23">
        <f>Прил.!J38</f>
        <v>11453.300000000001</v>
      </c>
      <c r="H14" s="23">
        <f>Прил.!K38</f>
        <v>11067.6</v>
      </c>
    </row>
    <row r="15" spans="1:8" ht="58.5" customHeight="1">
      <c r="A15" s="7" t="s">
        <v>25</v>
      </c>
      <c r="B15" s="23">
        <f t="shared" si="0"/>
        <v>45245.41</v>
      </c>
      <c r="C15" s="23">
        <f>Прил.!F75</f>
        <v>15635.7</v>
      </c>
      <c r="D15" s="23">
        <f>Прил.!G75</f>
        <v>3687.3</v>
      </c>
      <c r="E15" s="23">
        <f>Прил.!H75</f>
        <v>4273</v>
      </c>
      <c r="F15" s="23">
        <f>Прил.!I75</f>
        <v>8551</v>
      </c>
      <c r="G15" s="23">
        <f>Прил.!J75</f>
        <v>6862.1</v>
      </c>
      <c r="H15" s="23">
        <f>Прил.!K75</f>
        <v>6236.3100000000013</v>
      </c>
    </row>
    <row r="16" spans="1:8" ht="61.5" customHeight="1">
      <c r="A16" s="7" t="s">
        <v>26</v>
      </c>
      <c r="B16" s="23">
        <f t="shared" si="0"/>
        <v>5360.2</v>
      </c>
      <c r="C16" s="23">
        <f>Прил.!F90</f>
        <v>57.5</v>
      </c>
      <c r="D16" s="23">
        <f>Прил.!G90</f>
        <v>678.3</v>
      </c>
      <c r="E16" s="23">
        <f>Прил.!H90</f>
        <v>200.5</v>
      </c>
      <c r="F16" s="23">
        <f>Прил.!I90</f>
        <v>1836.8</v>
      </c>
      <c r="G16" s="23">
        <f>Прил.!J90</f>
        <v>1327.3</v>
      </c>
      <c r="H16" s="23">
        <f>Прил.!K90</f>
        <v>1259.8</v>
      </c>
    </row>
    <row r="17" spans="1:8" ht="45">
      <c r="A17" s="7" t="s">
        <v>28</v>
      </c>
      <c r="B17" s="23">
        <f t="shared" si="0"/>
        <v>21644.02</v>
      </c>
      <c r="C17" s="23">
        <f>Прил.!F93</f>
        <v>3300</v>
      </c>
      <c r="D17" s="23">
        <f>Прил.!G93</f>
        <v>3484.82</v>
      </c>
      <c r="E17" s="23">
        <f>Прил.!H93</f>
        <v>3484.8</v>
      </c>
      <c r="F17" s="23">
        <f>Прил.!I93</f>
        <v>3633</v>
      </c>
      <c r="G17" s="23">
        <f>Прил.!J93</f>
        <v>3789.2</v>
      </c>
      <c r="H17" s="23">
        <f>Прил.!K93</f>
        <v>3952.2</v>
      </c>
    </row>
    <row r="18" spans="1:8" ht="37.5">
      <c r="A18" s="12" t="s">
        <v>31</v>
      </c>
      <c r="B18" s="24">
        <f>SUM(B13:B17)</f>
        <v>525761.91269999999</v>
      </c>
      <c r="C18" s="24">
        <f t="shared" ref="C18:H18" si="1">SUM(C13:C17)</f>
        <v>82497.350000000006</v>
      </c>
      <c r="D18" s="24">
        <f t="shared" si="1"/>
        <v>66792.450000000012</v>
      </c>
      <c r="E18" s="24">
        <f t="shared" si="1"/>
        <v>86210.5</v>
      </c>
      <c r="F18" s="24">
        <f t="shared" si="1"/>
        <v>95889.000000000015</v>
      </c>
      <c r="G18" s="24">
        <f t="shared" si="1"/>
        <v>96082.302700000015</v>
      </c>
      <c r="H18" s="24">
        <f t="shared" si="1"/>
        <v>98290.31</v>
      </c>
    </row>
  </sheetData>
  <mergeCells count="5">
    <mergeCell ref="A11:A12"/>
    <mergeCell ref="C11:H11"/>
    <mergeCell ref="B11:B12"/>
    <mergeCell ref="A7:H7"/>
    <mergeCell ref="A8:H8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Прил.</vt:lpstr>
      <vt:lpstr>наборка объемов фин-я для Прогр</vt:lpstr>
      <vt:lpstr>Лист3</vt:lpstr>
      <vt:lpstr>Прил.!Область_печати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2018-02-21T06:26:23Z</dcterms:modified>
</cp:coreProperties>
</file>