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450" windowWidth="15255" windowHeight="8385"/>
  </bookViews>
  <sheets>
    <sheet name="год 2018" sheetId="7" r:id="rId1"/>
  </sheets>
  <definedNames>
    <definedName name="_xlnm.Print_Area" localSheetId="0">'год 2018'!$A$1:$BI$260</definedName>
  </definedNames>
  <calcPr calcId="145621"/>
</workbook>
</file>

<file path=xl/calcChain.xml><?xml version="1.0" encoding="utf-8"?>
<calcChain xmlns="http://schemas.openxmlformats.org/spreadsheetml/2006/main">
  <c r="D219" i="7" l="1"/>
  <c r="E219" i="7"/>
  <c r="E229" i="7" s="1"/>
  <c r="C209" i="7"/>
  <c r="N189" i="7" l="1"/>
  <c r="N184" i="7"/>
  <c r="R258" i="7" l="1"/>
  <c r="R253" i="7"/>
  <c r="R249" i="7"/>
  <c r="R237" i="7"/>
  <c r="N168" i="7" l="1"/>
  <c r="N174" i="7"/>
  <c r="I174" i="7"/>
  <c r="I168" i="7"/>
  <c r="C174" i="7"/>
  <c r="D174" i="7"/>
  <c r="D168" i="7"/>
  <c r="H168" i="7"/>
  <c r="H173" i="7"/>
  <c r="C173" i="7"/>
  <c r="M173" i="7"/>
  <c r="I237" i="7" l="1"/>
  <c r="D237" i="7"/>
  <c r="N237" i="7" l="1"/>
  <c r="M234" i="7"/>
  <c r="M232" i="7"/>
  <c r="H234" i="7"/>
  <c r="H232" i="7"/>
  <c r="C232" i="7"/>
  <c r="C234" i="7"/>
  <c r="N106" i="7" l="1"/>
  <c r="I106" i="7"/>
  <c r="D106" i="7"/>
  <c r="M113" i="7"/>
  <c r="M114" i="7"/>
  <c r="H113" i="7"/>
  <c r="H114" i="7"/>
  <c r="C113" i="7"/>
  <c r="C114" i="7"/>
  <c r="N97" i="7"/>
  <c r="I97" i="7"/>
  <c r="D97" i="7"/>
  <c r="M105" i="7"/>
  <c r="H105" i="7"/>
  <c r="C105" i="7"/>
  <c r="N154" i="7" l="1"/>
  <c r="I154" i="7"/>
  <c r="H154" i="7" s="1"/>
  <c r="D154" i="7"/>
  <c r="M156" i="7"/>
  <c r="H156" i="7"/>
  <c r="C156" i="7"/>
  <c r="N210" i="7" l="1"/>
  <c r="N208" i="7" s="1"/>
  <c r="O219" i="7"/>
  <c r="N191" i="7" l="1"/>
  <c r="D10" i="7" l="1"/>
  <c r="D31" i="7"/>
  <c r="D24" i="7"/>
  <c r="D19" i="7"/>
  <c r="M18" i="7"/>
  <c r="P258" i="7" l="1"/>
  <c r="O258" i="7"/>
  <c r="N258" i="7"/>
  <c r="K258" i="7"/>
  <c r="J258" i="7"/>
  <c r="I258" i="7"/>
  <c r="F258" i="7"/>
  <c r="E258" i="7"/>
  <c r="D258" i="7"/>
  <c r="M257" i="7"/>
  <c r="H257" i="7"/>
  <c r="C257" i="7"/>
  <c r="M256" i="7"/>
  <c r="H256" i="7"/>
  <c r="C256" i="7"/>
  <c r="M255" i="7"/>
  <c r="H255" i="7"/>
  <c r="C255" i="7"/>
  <c r="P253" i="7"/>
  <c r="O253" i="7"/>
  <c r="N253" i="7"/>
  <c r="K253" i="7"/>
  <c r="J253" i="7"/>
  <c r="I253" i="7"/>
  <c r="F253" i="7"/>
  <c r="E253" i="7"/>
  <c r="D253" i="7"/>
  <c r="M252" i="7"/>
  <c r="H252" i="7"/>
  <c r="C252" i="7"/>
  <c r="M251" i="7"/>
  <c r="H251" i="7"/>
  <c r="C251" i="7"/>
  <c r="P249" i="7"/>
  <c r="O249" i="7"/>
  <c r="K249" i="7"/>
  <c r="J249" i="7"/>
  <c r="F249" i="7"/>
  <c r="E249" i="7"/>
  <c r="M248" i="7"/>
  <c r="H248" i="7"/>
  <c r="C248" i="7"/>
  <c r="N247" i="7"/>
  <c r="I247" i="7"/>
  <c r="H247" i="7"/>
  <c r="D247" i="7"/>
  <c r="M246" i="7"/>
  <c r="H246" i="7"/>
  <c r="C246" i="7"/>
  <c r="M245" i="7"/>
  <c r="H245" i="7"/>
  <c r="C245" i="7"/>
  <c r="M244" i="7"/>
  <c r="H244" i="7"/>
  <c r="C244" i="7"/>
  <c r="M243" i="7"/>
  <c r="H243" i="7"/>
  <c r="C243" i="7"/>
  <c r="N242" i="7"/>
  <c r="M242" i="7" s="1"/>
  <c r="I242" i="7"/>
  <c r="H242" i="7" s="1"/>
  <c r="D242" i="7"/>
  <c r="C242" i="7" s="1"/>
  <c r="M241" i="7"/>
  <c r="H241" i="7"/>
  <c r="C241" i="7"/>
  <c r="M240" i="7"/>
  <c r="H240" i="7"/>
  <c r="C240" i="7"/>
  <c r="N239" i="7"/>
  <c r="M239" i="7" s="1"/>
  <c r="I239" i="7"/>
  <c r="D239" i="7"/>
  <c r="C239" i="7" s="1"/>
  <c r="M237" i="7"/>
  <c r="H237" i="7"/>
  <c r="C237" i="7"/>
  <c r="M236" i="7"/>
  <c r="H236" i="7"/>
  <c r="C236" i="7"/>
  <c r="M235" i="7"/>
  <c r="H235" i="7"/>
  <c r="C235" i="7"/>
  <c r="M233" i="7"/>
  <c r="H233" i="7"/>
  <c r="C233" i="7"/>
  <c r="M231" i="7"/>
  <c r="H231" i="7"/>
  <c r="C231" i="7"/>
  <c r="O229" i="7"/>
  <c r="J229" i="7"/>
  <c r="I229" i="7"/>
  <c r="D229" i="7"/>
  <c r="M228" i="7"/>
  <c r="H228" i="7"/>
  <c r="C228" i="7"/>
  <c r="M227" i="7"/>
  <c r="H227" i="7"/>
  <c r="C227" i="7"/>
  <c r="M226" i="7"/>
  <c r="H226" i="7"/>
  <c r="C226" i="7"/>
  <c r="M225" i="7"/>
  <c r="H225" i="7"/>
  <c r="C225" i="7"/>
  <c r="M224" i="7"/>
  <c r="H224" i="7"/>
  <c r="C224" i="7"/>
  <c r="M223" i="7"/>
  <c r="H223" i="7"/>
  <c r="C223" i="7"/>
  <c r="M222" i="7"/>
  <c r="H222" i="7"/>
  <c r="C222" i="7"/>
  <c r="M221" i="7"/>
  <c r="H221" i="7"/>
  <c r="C221" i="7"/>
  <c r="M220" i="7"/>
  <c r="H220" i="7"/>
  <c r="C220" i="7"/>
  <c r="Q219" i="7"/>
  <c r="P219" i="7"/>
  <c r="N219" i="7"/>
  <c r="N229" i="7" s="1"/>
  <c r="L219" i="7"/>
  <c r="K219" i="7"/>
  <c r="J219" i="7"/>
  <c r="I219" i="7"/>
  <c r="F219" i="7"/>
  <c r="M218" i="7"/>
  <c r="H218" i="7"/>
  <c r="C218" i="7"/>
  <c r="M217" i="7"/>
  <c r="H217" i="7"/>
  <c r="C217" i="7"/>
  <c r="M216" i="7"/>
  <c r="H216" i="7"/>
  <c r="C216" i="7"/>
  <c r="M215" i="7"/>
  <c r="H215" i="7"/>
  <c r="C215" i="7"/>
  <c r="M214" i="7"/>
  <c r="H214" i="7"/>
  <c r="C214" i="7"/>
  <c r="M213" i="7"/>
  <c r="H213" i="7"/>
  <c r="C213" i="7"/>
  <c r="M212" i="7"/>
  <c r="H212" i="7"/>
  <c r="C212" i="7"/>
  <c r="M211" i="7"/>
  <c r="H211" i="7"/>
  <c r="C211" i="7"/>
  <c r="M210" i="7"/>
  <c r="H210" i="7"/>
  <c r="C210" i="7"/>
  <c r="M209" i="7"/>
  <c r="H209" i="7"/>
  <c r="Q208" i="7"/>
  <c r="Q229" i="7" s="1"/>
  <c r="Q259" i="7" s="1"/>
  <c r="P208" i="7"/>
  <c r="O208" i="7"/>
  <c r="L208" i="7"/>
  <c r="L229" i="7" s="1"/>
  <c r="L259" i="7" s="1"/>
  <c r="K208" i="7"/>
  <c r="K229" i="7" s="1"/>
  <c r="J208" i="7"/>
  <c r="I208" i="7"/>
  <c r="G208" i="7"/>
  <c r="G229" i="7" s="1"/>
  <c r="G259" i="7" s="1"/>
  <c r="F208" i="7"/>
  <c r="F229" i="7" s="1"/>
  <c r="E208" i="7"/>
  <c r="D208" i="7"/>
  <c r="P206" i="7"/>
  <c r="O206" i="7"/>
  <c r="N206" i="7"/>
  <c r="M206" i="7" s="1"/>
  <c r="K206" i="7"/>
  <c r="J206" i="7"/>
  <c r="I206" i="7"/>
  <c r="H206" i="7" s="1"/>
  <c r="F206" i="7"/>
  <c r="E206" i="7"/>
  <c r="D206" i="7"/>
  <c r="C206" i="7" s="1"/>
  <c r="M205" i="7"/>
  <c r="H205" i="7"/>
  <c r="C205" i="7"/>
  <c r="M204" i="7"/>
  <c r="H204" i="7"/>
  <c r="C204" i="7"/>
  <c r="M203" i="7"/>
  <c r="H203" i="7"/>
  <c r="C203" i="7"/>
  <c r="M200" i="7"/>
  <c r="H200" i="7"/>
  <c r="C200" i="7"/>
  <c r="M199" i="7"/>
  <c r="H199" i="7"/>
  <c r="C199" i="7"/>
  <c r="M198" i="7"/>
  <c r="H198" i="7"/>
  <c r="C198" i="7"/>
  <c r="M197" i="7"/>
  <c r="H197" i="7"/>
  <c r="C197" i="7"/>
  <c r="M196" i="7"/>
  <c r="H196" i="7"/>
  <c r="C196" i="7"/>
  <c r="O195" i="7"/>
  <c r="N195" i="7"/>
  <c r="N201" i="7" s="1"/>
  <c r="J195" i="7"/>
  <c r="I195" i="7"/>
  <c r="E195" i="7"/>
  <c r="D195" i="7"/>
  <c r="M194" i="7"/>
  <c r="H194" i="7"/>
  <c r="C194" i="7"/>
  <c r="M193" i="7"/>
  <c r="H193" i="7"/>
  <c r="C193" i="7"/>
  <c r="M192" i="7"/>
  <c r="H192" i="7"/>
  <c r="C192" i="7"/>
  <c r="O191" i="7"/>
  <c r="J191" i="7"/>
  <c r="J201" i="7" s="1"/>
  <c r="I191" i="7"/>
  <c r="E191" i="7"/>
  <c r="D191" i="7"/>
  <c r="P189" i="7"/>
  <c r="P201" i="7" s="1"/>
  <c r="O189" i="7"/>
  <c r="K189" i="7"/>
  <c r="K201" i="7" s="1"/>
  <c r="J189" i="7"/>
  <c r="M188" i="7"/>
  <c r="H188" i="7"/>
  <c r="C188" i="7"/>
  <c r="N187" i="7"/>
  <c r="M187" i="7"/>
  <c r="I187" i="7"/>
  <c r="F187" i="7"/>
  <c r="F189" i="7" s="1"/>
  <c r="E187" i="7"/>
  <c r="E189" i="7" s="1"/>
  <c r="D187" i="7"/>
  <c r="C187" i="7" s="1"/>
  <c r="M186" i="7"/>
  <c r="H186" i="7"/>
  <c r="C186" i="7"/>
  <c r="M185" i="7"/>
  <c r="H185" i="7"/>
  <c r="C185" i="7"/>
  <c r="M184" i="7"/>
  <c r="I184" i="7"/>
  <c r="H184" i="7" s="1"/>
  <c r="F184" i="7"/>
  <c r="F201" i="7" s="1"/>
  <c r="E184" i="7"/>
  <c r="D184" i="7"/>
  <c r="M183" i="7"/>
  <c r="H183" i="7"/>
  <c r="C183" i="7"/>
  <c r="M182" i="7"/>
  <c r="H182" i="7"/>
  <c r="C182" i="7"/>
  <c r="N181" i="7"/>
  <c r="M189" i="7" s="1"/>
  <c r="I181" i="7"/>
  <c r="H181" i="7" s="1"/>
  <c r="F181" i="7"/>
  <c r="E181" i="7"/>
  <c r="D181" i="7"/>
  <c r="P179" i="7"/>
  <c r="O179" i="7"/>
  <c r="N179" i="7"/>
  <c r="K179" i="7"/>
  <c r="J179" i="7"/>
  <c r="I179" i="7"/>
  <c r="F179" i="7"/>
  <c r="E179" i="7"/>
  <c r="D179" i="7"/>
  <c r="M178" i="7"/>
  <c r="H178" i="7"/>
  <c r="C178" i="7"/>
  <c r="M177" i="7"/>
  <c r="H177" i="7"/>
  <c r="C177" i="7"/>
  <c r="M176" i="7"/>
  <c r="H176" i="7"/>
  <c r="C176" i="7"/>
  <c r="M172" i="7"/>
  <c r="H172" i="7"/>
  <c r="C172" i="7"/>
  <c r="M171" i="7"/>
  <c r="H171" i="7"/>
  <c r="C171" i="7"/>
  <c r="M170" i="7"/>
  <c r="H170" i="7"/>
  <c r="C170" i="7"/>
  <c r="M169" i="7"/>
  <c r="H169" i="7"/>
  <c r="C169" i="7"/>
  <c r="P168" i="7"/>
  <c r="O168" i="7"/>
  <c r="K168" i="7"/>
  <c r="J168" i="7"/>
  <c r="F168" i="7"/>
  <c r="E168" i="7"/>
  <c r="M167" i="7"/>
  <c r="H167" i="7"/>
  <c r="C167" i="7"/>
  <c r="M166" i="7"/>
  <c r="H166" i="7"/>
  <c r="C166" i="7"/>
  <c r="M165" i="7"/>
  <c r="H165" i="7"/>
  <c r="C165" i="7"/>
  <c r="M164" i="7"/>
  <c r="H164" i="7"/>
  <c r="C164" i="7"/>
  <c r="P163" i="7"/>
  <c r="P174" i="7" s="1"/>
  <c r="O163" i="7"/>
  <c r="O174" i="7" s="1"/>
  <c r="N163" i="7"/>
  <c r="K163" i="7"/>
  <c r="J163" i="7"/>
  <c r="J174" i="7" s="1"/>
  <c r="I163" i="7"/>
  <c r="F163" i="7"/>
  <c r="E163" i="7"/>
  <c r="E174" i="7" s="1"/>
  <c r="D163" i="7"/>
  <c r="M160" i="7"/>
  <c r="H160" i="7"/>
  <c r="C160" i="7"/>
  <c r="M159" i="7"/>
  <c r="H159" i="7"/>
  <c r="C159" i="7"/>
  <c r="M158" i="7"/>
  <c r="H158" i="7"/>
  <c r="C158" i="7"/>
  <c r="M157" i="7"/>
  <c r="H157" i="7"/>
  <c r="C157" i="7"/>
  <c r="M155" i="7"/>
  <c r="H155" i="7"/>
  <c r="C155" i="7"/>
  <c r="M154" i="7"/>
  <c r="C154" i="7"/>
  <c r="M153" i="7"/>
  <c r="H153" i="7"/>
  <c r="C153" i="7"/>
  <c r="M152" i="7"/>
  <c r="H152" i="7"/>
  <c r="C152" i="7"/>
  <c r="M151" i="7"/>
  <c r="H151" i="7"/>
  <c r="C151" i="7"/>
  <c r="M150" i="7"/>
  <c r="H150" i="7"/>
  <c r="C150" i="7"/>
  <c r="M149" i="7"/>
  <c r="H149" i="7"/>
  <c r="C149" i="7"/>
  <c r="P148" i="7"/>
  <c r="P161" i="7" s="1"/>
  <c r="O148" i="7"/>
  <c r="O161" i="7" s="1"/>
  <c r="N148" i="7"/>
  <c r="K148" i="7"/>
  <c r="K161" i="7" s="1"/>
  <c r="J148" i="7"/>
  <c r="J161" i="7" s="1"/>
  <c r="I148" i="7"/>
  <c r="F148" i="7"/>
  <c r="F161" i="7" s="1"/>
  <c r="E148" i="7"/>
  <c r="E161" i="7" s="1"/>
  <c r="D148" i="7"/>
  <c r="M147" i="7"/>
  <c r="H147" i="7"/>
  <c r="C147" i="7"/>
  <c r="M146" i="7"/>
  <c r="H146" i="7"/>
  <c r="C146" i="7"/>
  <c r="M145" i="7"/>
  <c r="H145" i="7"/>
  <c r="C145" i="7"/>
  <c r="M144" i="7"/>
  <c r="H144" i="7"/>
  <c r="C144" i="7"/>
  <c r="N143" i="7"/>
  <c r="M143" i="7" s="1"/>
  <c r="I143" i="7"/>
  <c r="D143" i="7"/>
  <c r="P141" i="7"/>
  <c r="O141" i="7"/>
  <c r="K141" i="7"/>
  <c r="J141" i="7"/>
  <c r="F141" i="7"/>
  <c r="E141" i="7"/>
  <c r="M140" i="7"/>
  <c r="H140" i="7"/>
  <c r="C140" i="7"/>
  <c r="N139" i="7"/>
  <c r="M139" i="7" s="1"/>
  <c r="I139" i="7"/>
  <c r="D139" i="7"/>
  <c r="C139" i="7" s="1"/>
  <c r="M138" i="7"/>
  <c r="H138" i="7"/>
  <c r="C138" i="7"/>
  <c r="M137" i="7"/>
  <c r="H137" i="7"/>
  <c r="C137" i="7"/>
  <c r="N136" i="7"/>
  <c r="M136" i="7" s="1"/>
  <c r="I136" i="7"/>
  <c r="H136" i="7" s="1"/>
  <c r="D136" i="7"/>
  <c r="C136" i="7" s="1"/>
  <c r="M135" i="7"/>
  <c r="H135" i="7"/>
  <c r="C135" i="7"/>
  <c r="N134" i="7"/>
  <c r="M134" i="7" s="1"/>
  <c r="I134" i="7"/>
  <c r="H134" i="7" s="1"/>
  <c r="D134" i="7"/>
  <c r="C134" i="7" s="1"/>
  <c r="P132" i="7"/>
  <c r="O132" i="7"/>
  <c r="N132" i="7"/>
  <c r="K132" i="7"/>
  <c r="J132" i="7"/>
  <c r="I132" i="7"/>
  <c r="F132" i="7"/>
  <c r="E132" i="7"/>
  <c r="D132" i="7"/>
  <c r="M131" i="7"/>
  <c r="M132" i="7" s="1"/>
  <c r="H131" i="7"/>
  <c r="H132" i="7" s="1"/>
  <c r="C131" i="7"/>
  <c r="C132" i="7" s="1"/>
  <c r="P129" i="7"/>
  <c r="O129" i="7"/>
  <c r="N129" i="7"/>
  <c r="K129" i="7"/>
  <c r="J129" i="7"/>
  <c r="I129" i="7"/>
  <c r="F129" i="7"/>
  <c r="E129" i="7"/>
  <c r="D129" i="7"/>
  <c r="M128" i="7"/>
  <c r="H128" i="7"/>
  <c r="C128" i="7"/>
  <c r="M127" i="7"/>
  <c r="H127" i="7"/>
  <c r="C127" i="7"/>
  <c r="M126" i="7"/>
  <c r="H126" i="7"/>
  <c r="C126" i="7"/>
  <c r="P124" i="7"/>
  <c r="O124" i="7"/>
  <c r="N124" i="7"/>
  <c r="M124" i="7" s="1"/>
  <c r="K124" i="7"/>
  <c r="J124" i="7"/>
  <c r="I124" i="7"/>
  <c r="H124" i="7" s="1"/>
  <c r="F124" i="7"/>
  <c r="E124" i="7"/>
  <c r="D124" i="7"/>
  <c r="C124" i="7" s="1"/>
  <c r="M123" i="7"/>
  <c r="H123" i="7"/>
  <c r="C123" i="7"/>
  <c r="C122" i="7"/>
  <c r="M121" i="7"/>
  <c r="C121" i="7"/>
  <c r="M118" i="7"/>
  <c r="H118" i="7"/>
  <c r="C118" i="7"/>
  <c r="N117" i="7"/>
  <c r="M117" i="7" s="1"/>
  <c r="I117" i="7"/>
  <c r="H117" i="7" s="1"/>
  <c r="D117" i="7"/>
  <c r="C117" i="7" s="1"/>
  <c r="M116" i="7"/>
  <c r="H116" i="7"/>
  <c r="C116" i="7"/>
  <c r="P115" i="7"/>
  <c r="O115" i="7"/>
  <c r="N115" i="7"/>
  <c r="K115" i="7"/>
  <c r="J115" i="7"/>
  <c r="I115" i="7"/>
  <c r="F115" i="7"/>
  <c r="E115" i="7"/>
  <c r="D115" i="7"/>
  <c r="M112" i="7"/>
  <c r="H112" i="7"/>
  <c r="C112" i="7"/>
  <c r="M111" i="7"/>
  <c r="H111" i="7"/>
  <c r="C111" i="7"/>
  <c r="M110" i="7"/>
  <c r="H110" i="7"/>
  <c r="C110" i="7"/>
  <c r="M109" i="7"/>
  <c r="H109" i="7"/>
  <c r="C109" i="7"/>
  <c r="M108" i="7"/>
  <c r="H108" i="7"/>
  <c r="C108" i="7"/>
  <c r="M107" i="7"/>
  <c r="H107" i="7"/>
  <c r="C107" i="7"/>
  <c r="M106" i="7"/>
  <c r="H106" i="7"/>
  <c r="F106" i="7"/>
  <c r="E106" i="7"/>
  <c r="M104" i="7"/>
  <c r="H104" i="7"/>
  <c r="C104" i="7"/>
  <c r="M103" i="7"/>
  <c r="H103" i="7"/>
  <c r="C103" i="7"/>
  <c r="M102" i="7"/>
  <c r="H102" i="7"/>
  <c r="C102" i="7"/>
  <c r="M101" i="7"/>
  <c r="H101" i="7"/>
  <c r="C101" i="7"/>
  <c r="M100" i="7"/>
  <c r="H100" i="7"/>
  <c r="C100" i="7"/>
  <c r="M99" i="7"/>
  <c r="H99" i="7"/>
  <c r="C99" i="7"/>
  <c r="M98" i="7"/>
  <c r="H98" i="7"/>
  <c r="C98" i="7"/>
  <c r="P97" i="7"/>
  <c r="O97" i="7"/>
  <c r="K97" i="7"/>
  <c r="J97" i="7"/>
  <c r="F97" i="7"/>
  <c r="E97" i="7"/>
  <c r="M96" i="7"/>
  <c r="H96" i="7"/>
  <c r="C96" i="7"/>
  <c r="M95" i="7"/>
  <c r="H95" i="7"/>
  <c r="C95" i="7"/>
  <c r="M94" i="7"/>
  <c r="H94" i="7"/>
  <c r="C94" i="7"/>
  <c r="P93" i="7"/>
  <c r="O93" i="7"/>
  <c r="N93" i="7"/>
  <c r="K93" i="7"/>
  <c r="J93" i="7"/>
  <c r="I93" i="7"/>
  <c r="F93" i="7"/>
  <c r="E93" i="7"/>
  <c r="D93" i="7"/>
  <c r="M90" i="7"/>
  <c r="H90" i="7"/>
  <c r="C90" i="7"/>
  <c r="M89" i="7"/>
  <c r="H89" i="7"/>
  <c r="C89" i="7"/>
  <c r="M88" i="7"/>
  <c r="H88" i="7"/>
  <c r="C88" i="7"/>
  <c r="M87" i="7"/>
  <c r="H87" i="7"/>
  <c r="C87" i="7"/>
  <c r="M86" i="7"/>
  <c r="H86" i="7"/>
  <c r="C86" i="7"/>
  <c r="M85" i="7"/>
  <c r="H85" i="7"/>
  <c r="C85" i="7"/>
  <c r="M84" i="7"/>
  <c r="H84" i="7"/>
  <c r="C84" i="7"/>
  <c r="M83" i="7"/>
  <c r="H83" i="7"/>
  <c r="C83" i="7"/>
  <c r="P82" i="7"/>
  <c r="O82" i="7"/>
  <c r="N82" i="7"/>
  <c r="K82" i="7"/>
  <c r="J82" i="7"/>
  <c r="I82" i="7"/>
  <c r="H82" i="7" s="1"/>
  <c r="F82" i="7"/>
  <c r="E82" i="7"/>
  <c r="D82" i="7"/>
  <c r="M81" i="7"/>
  <c r="H81" i="7"/>
  <c r="C81" i="7"/>
  <c r="M80" i="7"/>
  <c r="H80" i="7"/>
  <c r="C80" i="7"/>
  <c r="M79" i="7"/>
  <c r="H79" i="7"/>
  <c r="C79" i="7"/>
  <c r="M78" i="7"/>
  <c r="H78" i="7"/>
  <c r="C78" i="7"/>
  <c r="P77" i="7"/>
  <c r="O77" i="7"/>
  <c r="N77" i="7"/>
  <c r="K77" i="7"/>
  <c r="J77" i="7"/>
  <c r="I77" i="7"/>
  <c r="F77" i="7"/>
  <c r="E77" i="7"/>
  <c r="D77" i="7"/>
  <c r="M76" i="7"/>
  <c r="H76" i="7"/>
  <c r="C76" i="7"/>
  <c r="M75" i="7"/>
  <c r="H75" i="7"/>
  <c r="C75" i="7"/>
  <c r="M74" i="7"/>
  <c r="H74" i="7"/>
  <c r="C74" i="7"/>
  <c r="M73" i="7"/>
  <c r="H73" i="7"/>
  <c r="C73" i="7"/>
  <c r="M72" i="7"/>
  <c r="H72" i="7"/>
  <c r="C72" i="7"/>
  <c r="M71" i="7"/>
  <c r="H71" i="7"/>
  <c r="C71" i="7"/>
  <c r="M70" i="7"/>
  <c r="H70" i="7"/>
  <c r="C70" i="7"/>
  <c r="M69" i="7"/>
  <c r="H69" i="7"/>
  <c r="C69" i="7"/>
  <c r="M68" i="7"/>
  <c r="H68" i="7"/>
  <c r="C68" i="7"/>
  <c r="M67" i="7"/>
  <c r="H67" i="7"/>
  <c r="C67" i="7"/>
  <c r="P66" i="7"/>
  <c r="O66" i="7"/>
  <c r="N66" i="7"/>
  <c r="K66" i="7"/>
  <c r="J66" i="7"/>
  <c r="I66" i="7"/>
  <c r="F66" i="7"/>
  <c r="E66" i="7"/>
  <c r="D66" i="7"/>
  <c r="M65" i="7"/>
  <c r="H65" i="7"/>
  <c r="C65" i="7"/>
  <c r="M64" i="7"/>
  <c r="H64" i="7"/>
  <c r="C64" i="7"/>
  <c r="M63" i="7"/>
  <c r="H63" i="7"/>
  <c r="C63" i="7"/>
  <c r="M62" i="7"/>
  <c r="H62" i="7"/>
  <c r="C62" i="7"/>
  <c r="M61" i="7"/>
  <c r="H61" i="7"/>
  <c r="C61" i="7"/>
  <c r="M60" i="7"/>
  <c r="H60" i="7"/>
  <c r="C60" i="7"/>
  <c r="M59" i="7"/>
  <c r="H59" i="7"/>
  <c r="C59" i="7"/>
  <c r="N58" i="7"/>
  <c r="M58" i="7" s="1"/>
  <c r="I58" i="7"/>
  <c r="H58" i="7" s="1"/>
  <c r="D58" i="7"/>
  <c r="C58" i="7" s="1"/>
  <c r="M57" i="7"/>
  <c r="H57" i="7"/>
  <c r="C57" i="7"/>
  <c r="M56" i="7"/>
  <c r="H56" i="7"/>
  <c r="C56" i="7"/>
  <c r="M55" i="7"/>
  <c r="H55" i="7"/>
  <c r="C55" i="7"/>
  <c r="M54" i="7"/>
  <c r="H54" i="7"/>
  <c r="C54" i="7"/>
  <c r="M53" i="7"/>
  <c r="H53" i="7"/>
  <c r="C53" i="7"/>
  <c r="N52" i="7"/>
  <c r="M52" i="7" s="1"/>
  <c r="I52" i="7"/>
  <c r="D52" i="7"/>
  <c r="C52" i="7" s="1"/>
  <c r="P51" i="7"/>
  <c r="O51" i="7"/>
  <c r="K51" i="7"/>
  <c r="J51" i="7"/>
  <c r="F51" i="7"/>
  <c r="E51" i="7"/>
  <c r="M50" i="7"/>
  <c r="H50" i="7"/>
  <c r="C50" i="7"/>
  <c r="M49" i="7"/>
  <c r="H49" i="7"/>
  <c r="C49" i="7"/>
  <c r="M48" i="7"/>
  <c r="H48" i="7"/>
  <c r="C48" i="7"/>
  <c r="M47" i="7"/>
  <c r="H47" i="7"/>
  <c r="C47" i="7"/>
  <c r="M46" i="7"/>
  <c r="H46" i="7"/>
  <c r="C46" i="7"/>
  <c r="M45" i="7"/>
  <c r="H45" i="7"/>
  <c r="C45" i="7"/>
  <c r="M44" i="7"/>
  <c r="H44" i="7"/>
  <c r="C44" i="7"/>
  <c r="P43" i="7"/>
  <c r="O43" i="7"/>
  <c r="N43" i="7"/>
  <c r="K43" i="7"/>
  <c r="J43" i="7"/>
  <c r="I43" i="7"/>
  <c r="F43" i="7"/>
  <c r="E43" i="7"/>
  <c r="D43" i="7"/>
  <c r="M42" i="7"/>
  <c r="H42" i="7"/>
  <c r="C42" i="7"/>
  <c r="P41" i="7"/>
  <c r="O41" i="7"/>
  <c r="N41" i="7"/>
  <c r="K41" i="7"/>
  <c r="J41" i="7"/>
  <c r="I41" i="7"/>
  <c r="F41" i="7"/>
  <c r="E41" i="7"/>
  <c r="D41" i="7"/>
  <c r="M40" i="7"/>
  <c r="H40" i="7"/>
  <c r="C40" i="7"/>
  <c r="P39" i="7"/>
  <c r="O39" i="7"/>
  <c r="N39" i="7"/>
  <c r="K39" i="7"/>
  <c r="J39" i="7"/>
  <c r="I39" i="7"/>
  <c r="F39" i="7"/>
  <c r="E39" i="7"/>
  <c r="D39" i="7"/>
  <c r="M38" i="7"/>
  <c r="H38" i="7"/>
  <c r="H37" i="7" s="1"/>
  <c r="C38" i="7"/>
  <c r="P37" i="7"/>
  <c r="O37" i="7"/>
  <c r="N37" i="7"/>
  <c r="M37" i="7" s="1"/>
  <c r="K37" i="7"/>
  <c r="J37" i="7"/>
  <c r="I37" i="7"/>
  <c r="F37" i="7"/>
  <c r="E37" i="7"/>
  <c r="D37" i="7"/>
  <c r="C37" i="7" s="1"/>
  <c r="M36" i="7"/>
  <c r="H36" i="7"/>
  <c r="C36" i="7"/>
  <c r="M35" i="7"/>
  <c r="H35" i="7"/>
  <c r="C35" i="7"/>
  <c r="M34" i="7"/>
  <c r="H34" i="7"/>
  <c r="C34" i="7"/>
  <c r="M33" i="7"/>
  <c r="H33" i="7"/>
  <c r="C33" i="7"/>
  <c r="M32" i="7"/>
  <c r="H32" i="7"/>
  <c r="C32" i="7"/>
  <c r="P31" i="7"/>
  <c r="O31" i="7"/>
  <c r="N31" i="7"/>
  <c r="K31" i="7"/>
  <c r="J31" i="7"/>
  <c r="I31" i="7"/>
  <c r="F31" i="7"/>
  <c r="E31" i="7"/>
  <c r="M30" i="7"/>
  <c r="H30" i="7"/>
  <c r="C30" i="7"/>
  <c r="M29" i="7"/>
  <c r="H29" i="7"/>
  <c r="C29" i="7"/>
  <c r="M28" i="7"/>
  <c r="H28" i="7"/>
  <c r="C28" i="7"/>
  <c r="M27" i="7"/>
  <c r="H27" i="7"/>
  <c r="C27" i="7"/>
  <c r="M26" i="7"/>
  <c r="H26" i="7"/>
  <c r="C26" i="7"/>
  <c r="M25" i="7"/>
  <c r="H25" i="7"/>
  <c r="C25" i="7"/>
  <c r="P24" i="7"/>
  <c r="O24" i="7"/>
  <c r="N24" i="7"/>
  <c r="K24" i="7"/>
  <c r="J24" i="7"/>
  <c r="I24" i="7"/>
  <c r="F24" i="7"/>
  <c r="E24" i="7"/>
  <c r="M23" i="7"/>
  <c r="H23" i="7"/>
  <c r="C23" i="7"/>
  <c r="M22" i="7"/>
  <c r="H22" i="7"/>
  <c r="C22" i="7"/>
  <c r="M21" i="7"/>
  <c r="H21" i="7"/>
  <c r="C21" i="7"/>
  <c r="M20" i="7"/>
  <c r="H20" i="7"/>
  <c r="C20" i="7"/>
  <c r="P19" i="7"/>
  <c r="O19" i="7"/>
  <c r="N19" i="7"/>
  <c r="M19" i="7" s="1"/>
  <c r="K19" i="7"/>
  <c r="J19" i="7"/>
  <c r="I19" i="7"/>
  <c r="F19" i="7"/>
  <c r="E19" i="7"/>
  <c r="C19" i="7"/>
  <c r="H18" i="7"/>
  <c r="C18" i="7"/>
  <c r="M17" i="7"/>
  <c r="H17" i="7"/>
  <c r="C17" i="7"/>
  <c r="P16" i="7"/>
  <c r="O16" i="7"/>
  <c r="N16" i="7"/>
  <c r="M16" i="7" s="1"/>
  <c r="K16" i="7"/>
  <c r="J16" i="7"/>
  <c r="I16" i="7"/>
  <c r="F16" i="7"/>
  <c r="E16" i="7"/>
  <c r="D16" i="7"/>
  <c r="C16" i="7" s="1"/>
  <c r="M15" i="7"/>
  <c r="H15" i="7"/>
  <c r="C15" i="7"/>
  <c r="M14" i="7"/>
  <c r="H14" i="7"/>
  <c r="C14" i="7"/>
  <c r="M13" i="7"/>
  <c r="H13" i="7"/>
  <c r="C13" i="7"/>
  <c r="M12" i="7"/>
  <c r="H12" i="7"/>
  <c r="C12" i="7"/>
  <c r="M11" i="7"/>
  <c r="H11" i="7"/>
  <c r="C11" i="7"/>
  <c r="P10" i="7"/>
  <c r="O10" i="7"/>
  <c r="N10" i="7"/>
  <c r="K10" i="7"/>
  <c r="J10" i="7"/>
  <c r="I10" i="7"/>
  <c r="F10" i="7"/>
  <c r="E10" i="7"/>
  <c r="H41" i="7" l="1"/>
  <c r="C41" i="7"/>
  <c r="N119" i="7"/>
  <c r="M97" i="7"/>
  <c r="R97" i="7" s="1"/>
  <c r="K174" i="7"/>
  <c r="J9" i="7"/>
  <c r="J91" i="7" s="1"/>
  <c r="C31" i="7"/>
  <c r="M148" i="7"/>
  <c r="C106" i="7"/>
  <c r="C253" i="7"/>
  <c r="C39" i="7"/>
  <c r="M41" i="7"/>
  <c r="M43" i="7"/>
  <c r="C66" i="7"/>
  <c r="C77" i="7"/>
  <c r="C82" i="7"/>
  <c r="D161" i="7"/>
  <c r="C181" i="7"/>
  <c r="C115" i="7"/>
  <c r="F174" i="7"/>
  <c r="C219" i="7"/>
  <c r="E119" i="7"/>
  <c r="C97" i="7"/>
  <c r="M168" i="7"/>
  <c r="E9" i="7"/>
  <c r="E91" i="7" s="1"/>
  <c r="H16" i="7"/>
  <c r="H19" i="7"/>
  <c r="O9" i="7"/>
  <c r="O91" i="7" s="1"/>
  <c r="H43" i="7"/>
  <c r="H174" i="7"/>
  <c r="H148" i="7"/>
  <c r="P9" i="7"/>
  <c r="H31" i="7"/>
  <c r="H39" i="7"/>
  <c r="H77" i="7"/>
  <c r="F119" i="7"/>
  <c r="J119" i="7"/>
  <c r="H115" i="7"/>
  <c r="R124" i="7"/>
  <c r="H129" i="7"/>
  <c r="M174" i="7"/>
  <c r="I189" i="7"/>
  <c r="H189" i="7" s="1"/>
  <c r="D201" i="7"/>
  <c r="R206" i="7"/>
  <c r="C229" i="7"/>
  <c r="R229" i="7" s="1"/>
  <c r="P229" i="7"/>
  <c r="M229" i="7" s="1"/>
  <c r="H253" i="7"/>
  <c r="R41" i="7"/>
  <c r="D189" i="7"/>
  <c r="P119" i="7"/>
  <c r="N161" i="7"/>
  <c r="M31" i="7"/>
  <c r="M39" i="7"/>
  <c r="R39" i="7" s="1"/>
  <c r="C43" i="7"/>
  <c r="R43" i="7" s="1"/>
  <c r="M66" i="7"/>
  <c r="M77" i="7"/>
  <c r="R77" i="7" s="1"/>
  <c r="M82" i="7"/>
  <c r="R82" i="7" s="1"/>
  <c r="K119" i="7"/>
  <c r="H97" i="7"/>
  <c r="O119" i="7"/>
  <c r="M115" i="7"/>
  <c r="C129" i="7"/>
  <c r="C148" i="7"/>
  <c r="R148" i="7" s="1"/>
  <c r="C168" i="7"/>
  <c r="E201" i="7"/>
  <c r="H208" i="7"/>
  <c r="D9" i="7"/>
  <c r="I119" i="7"/>
  <c r="R117" i="7"/>
  <c r="D119" i="7"/>
  <c r="M93" i="7"/>
  <c r="H93" i="7"/>
  <c r="C93" i="7"/>
  <c r="N249" i="7"/>
  <c r="M249" i="7" s="1"/>
  <c r="I249" i="7"/>
  <c r="H249" i="7" s="1"/>
  <c r="D249" i="7"/>
  <c r="C249" i="7" s="1"/>
  <c r="R115" i="7"/>
  <c r="R37" i="7"/>
  <c r="R106" i="7"/>
  <c r="I161" i="7"/>
  <c r="M161" i="7"/>
  <c r="R154" i="7"/>
  <c r="C143" i="7"/>
  <c r="H219" i="7"/>
  <c r="C208" i="7"/>
  <c r="H195" i="7"/>
  <c r="I201" i="7"/>
  <c r="H201" i="7" s="1"/>
  <c r="H258" i="7"/>
  <c r="C258" i="7"/>
  <c r="M258" i="7"/>
  <c r="M219" i="7"/>
  <c r="M208" i="7"/>
  <c r="R195" i="7"/>
  <c r="M195" i="7"/>
  <c r="O201" i="7"/>
  <c r="O259" i="7" s="1"/>
  <c r="M191" i="7"/>
  <c r="M253" i="7"/>
  <c r="R139" i="7"/>
  <c r="I141" i="7"/>
  <c r="H141" i="7" s="1"/>
  <c r="R136" i="7"/>
  <c r="N141" i="7"/>
  <c r="M141" i="7" s="1"/>
  <c r="R134" i="7"/>
  <c r="D141" i="7"/>
  <c r="C141" i="7" s="1"/>
  <c r="I51" i="7"/>
  <c r="H51" i="7" s="1"/>
  <c r="H52" i="7"/>
  <c r="H24" i="7"/>
  <c r="R31" i="7"/>
  <c r="M24" i="7"/>
  <c r="C24" i="7"/>
  <c r="R19" i="7"/>
  <c r="I9" i="7"/>
  <c r="N9" i="7"/>
  <c r="M9" i="7" s="1"/>
  <c r="R16" i="7"/>
  <c r="H10" i="7"/>
  <c r="C10" i="7"/>
  <c r="C179" i="7"/>
  <c r="M179" i="7"/>
  <c r="J259" i="7"/>
  <c r="H179" i="7"/>
  <c r="M129" i="7"/>
  <c r="P91" i="7"/>
  <c r="P259" i="7" s="1"/>
  <c r="C189" i="7"/>
  <c r="R189" i="7" s="1"/>
  <c r="R187" i="7"/>
  <c r="H229" i="7"/>
  <c r="M10" i="7"/>
  <c r="F9" i="7"/>
  <c r="K9" i="7"/>
  <c r="D51" i="7"/>
  <c r="C51" i="7" s="1"/>
  <c r="N51" i="7"/>
  <c r="M51" i="7" s="1"/>
  <c r="H66" i="7"/>
  <c r="H143" i="7"/>
  <c r="C163" i="7"/>
  <c r="H163" i="7"/>
  <c r="M163" i="7"/>
  <c r="M181" i="7"/>
  <c r="R181" i="7" s="1"/>
  <c r="H187" i="7"/>
  <c r="H191" i="7"/>
  <c r="C195" i="7"/>
  <c r="H239" i="7"/>
  <c r="C247" i="7"/>
  <c r="M247" i="7"/>
  <c r="H139" i="7"/>
  <c r="C184" i="7"/>
  <c r="R184" i="7" s="1"/>
  <c r="C191" i="7"/>
  <c r="R191" i="7"/>
  <c r="E259" i="7" l="1"/>
  <c r="R66" i="7"/>
  <c r="M201" i="7"/>
  <c r="R129" i="7"/>
  <c r="R174" i="7"/>
  <c r="C201" i="7"/>
  <c r="M119" i="7"/>
  <c r="H161" i="7"/>
  <c r="R93" i="7"/>
  <c r="H119" i="7"/>
  <c r="R179" i="7"/>
  <c r="C161" i="7"/>
  <c r="R161" i="7" s="1"/>
  <c r="C119" i="7"/>
  <c r="R143" i="7"/>
  <c r="R201" i="7"/>
  <c r="R141" i="7"/>
  <c r="I91" i="7"/>
  <c r="H91" i="7" s="1"/>
  <c r="R51" i="7"/>
  <c r="D91" i="7"/>
  <c r="C91" i="7" s="1"/>
  <c r="R24" i="7"/>
  <c r="R10" i="7"/>
  <c r="N91" i="7"/>
  <c r="N259" i="7" s="1"/>
  <c r="C9" i="7"/>
  <c r="R9" i="7" s="1"/>
  <c r="F91" i="7"/>
  <c r="F259" i="7" s="1"/>
  <c r="I259" i="7"/>
  <c r="H9" i="7"/>
  <c r="K91" i="7"/>
  <c r="K259" i="7" s="1"/>
  <c r="R119" i="7" l="1"/>
  <c r="H259" i="7"/>
  <c r="D259" i="7"/>
  <c r="M259" i="7"/>
  <c r="M91" i="7"/>
  <c r="R91" i="7" s="1"/>
  <c r="C259" i="7" l="1"/>
  <c r="R259" i="7" s="1"/>
</calcChain>
</file>

<file path=xl/comments1.xml><?xml version="1.0" encoding="utf-8"?>
<comments xmlns="http://schemas.openxmlformats.org/spreadsheetml/2006/main">
  <authors>
    <author>RodichevaN</author>
  </authors>
  <commentList>
    <comment ref="N161" authorId="0">
      <text>
        <r>
          <rPr>
            <b/>
            <sz val="9"/>
            <color indexed="81"/>
            <rFont val="Tahoma"/>
            <family val="2"/>
            <charset val="204"/>
          </rPr>
          <t>RodichevaN:</t>
        </r>
        <r>
          <rPr>
            <sz val="9"/>
            <color indexed="81"/>
            <rFont val="Tahoma"/>
            <family val="2"/>
            <charset val="204"/>
          </rPr>
          <t xml:space="preserve">
сумма фактич. реализации по бюждету 47079,2 - это выделенное финансирование на фактич. реализацию, а фактически реализованно 37338,8</t>
        </r>
      </text>
    </comment>
  </commentList>
</comments>
</file>

<file path=xl/sharedStrings.xml><?xml version="1.0" encoding="utf-8"?>
<sst xmlns="http://schemas.openxmlformats.org/spreadsheetml/2006/main" count="356" uniqueCount="274">
  <si>
    <t>№</t>
  </si>
  <si>
    <t>Наименование</t>
  </si>
  <si>
    <t>мероприятия</t>
  </si>
  <si>
    <t>(объекта)</t>
  </si>
  <si>
    <t>Объемы финансирования (тыс. рублей)</t>
  </si>
  <si>
    <t>Фактически реализовано программных мероприятий</t>
  </si>
  <si>
    <t>утвержденный план (по программе)</t>
  </si>
  <si>
    <t>уточненный план по бюджету (по программе)</t>
  </si>
  <si>
    <t>всего</t>
  </si>
  <si>
    <t>в том числе</t>
  </si>
  <si>
    <t>МБ</t>
  </si>
  <si>
    <t>ОБ</t>
  </si>
  <si>
    <t>ФБ</t>
  </si>
  <si>
    <t>процент выполнения программы</t>
  </si>
  <si>
    <t>Отчет</t>
  </si>
  <si>
    <t xml:space="preserve">по муниципальным программам Омсукчанского городского округа  </t>
  </si>
  <si>
    <t>Подпрограмма "Обеспечение жильем молодых семей в Омсукчанском городском округе"</t>
  </si>
  <si>
    <t>Подпрограмма "Организация мероприятий направленных на поддержку семьи, материнства и детства в Омсукчанском городском округе"</t>
  </si>
  <si>
    <t>Подпрограмма "Оказание адресной социальной помощи отдельным категориям граждан, проживающим на территории Омсукчанского городского округа"</t>
  </si>
  <si>
    <t>Подпрограмма "Комплексные меры по поддержке коренных малочисленных народов Севера, проживающих на территории Омсукчанского городского округа"</t>
  </si>
  <si>
    <t>Организация и проведение мероприятий, посвященных памятным датам истории России, государственным символам Российской Федерации</t>
  </si>
  <si>
    <t>Организация и проведение творческих мероприятий, направленных на воспитание гражданственности и патриотизма</t>
  </si>
  <si>
    <t>Социально-патриотическая акция «День призывника»</t>
  </si>
  <si>
    <t>Проведение мероприятий, посвященных Дню молодого избирателя</t>
  </si>
  <si>
    <t>Проведение Всероссийской акции «Мы – граждане России!», участие в областной акции</t>
  </si>
  <si>
    <t>1. Создание условий для гражданского становления, патриотического и духовно-нравственного развития молодежи</t>
  </si>
  <si>
    <t>1.1.</t>
  </si>
  <si>
    <t>1.2.</t>
  </si>
  <si>
    <t>1.3.</t>
  </si>
  <si>
    <t>1.4.</t>
  </si>
  <si>
    <t>1.5.</t>
  </si>
  <si>
    <t xml:space="preserve">2. Содействие профессиональной ориентации, трудоустройству 
и временной занятости молодежи
</t>
  </si>
  <si>
    <t>Проведение творческих профессиональных конкурсов</t>
  </si>
  <si>
    <t>Содействие несовершеннолетним и молодежи в трудоустройстве в летний период</t>
  </si>
  <si>
    <t>2.1.</t>
  </si>
  <si>
    <t>3.2.</t>
  </si>
  <si>
    <t>Мероприятия, направленные на профилактику алкоголизма, наркомании, других вредных привычек и формирование здорового образа жизни молодежи</t>
  </si>
  <si>
    <t>Обеспечение участия молодежи Омсукчанского городского округа в акциях против асоциальных явлений, пропаганду здорового образа жизни, распространение информации об опасности наркомании и токсикомании для жизни и здоровья</t>
  </si>
  <si>
    <t xml:space="preserve">Изготовление методических материалов и пособий по профилактике наркомании и противодействию незаконному обороту наркотических средств </t>
  </si>
  <si>
    <r>
      <t>Реализация муниципального этапа всероссийского проекта «Беги за мной»</t>
    </r>
    <r>
      <rPr>
        <b/>
        <sz val="9"/>
        <color theme="1"/>
        <rFont val="Times New Roman"/>
        <family val="1"/>
        <charset val="204"/>
      </rPr>
      <t xml:space="preserve"> </t>
    </r>
  </si>
  <si>
    <t>3.1.</t>
  </si>
  <si>
    <t>3.3.</t>
  </si>
  <si>
    <t>3.4.</t>
  </si>
  <si>
    <t xml:space="preserve">4. Вовлечение молодежи в социальную практику, поддержка деятельности 
молодежных общественных объединений
</t>
  </si>
  <si>
    <t>Организация и проведение заседаний Молодежного совета, молодежных круглых столов и диспутов</t>
  </si>
  <si>
    <t>Организация деятельности волонтерских отрядов</t>
  </si>
  <si>
    <t xml:space="preserve">Приобретение обмундирования для волонтерских отрядов </t>
  </si>
  <si>
    <t>Создание и поддержка молодежных объединений, творческих коллективов</t>
  </si>
  <si>
    <t xml:space="preserve">Проведение социологических исследований </t>
  </si>
  <si>
    <t>Организация и проведение мероприятий, направленных на формирование толерантности в молодежной среде, профилактику экстремизма и терроризма</t>
  </si>
  <si>
    <t>4.1.</t>
  </si>
  <si>
    <t>4.2.</t>
  </si>
  <si>
    <t>4.3.</t>
  </si>
  <si>
    <t>4.4.</t>
  </si>
  <si>
    <t>4.5.</t>
  </si>
  <si>
    <t>4.6.</t>
  </si>
  <si>
    <t xml:space="preserve">5. Поддержка талантливой и способной молодежи, детских и молодежных
социальных позитивных инициатив
</t>
  </si>
  <si>
    <t>Содействие участию талантливой молодежи, представителей молодежных общественных объединений в конкурсах, фестивалях, форумах, проводимых за пределами городского округа</t>
  </si>
  <si>
    <t>Проведение семейных конкурсов и участие в областных семейных конкурсах</t>
  </si>
  <si>
    <t>Организация и проведение фотоконкурсов, выставок и конкурсов декоративно-прикладного творчества</t>
  </si>
  <si>
    <t>Организация тематических культурно-массовых мероприятий, творческих конкурсов</t>
  </si>
  <si>
    <t>Организация конкурсов и фестивалей с участием творческих коллективов Магаданской области</t>
  </si>
  <si>
    <t>5.1.</t>
  </si>
  <si>
    <t>5.2.</t>
  </si>
  <si>
    <t>5.3.</t>
  </si>
  <si>
    <t>5.4.</t>
  </si>
  <si>
    <t>5.5.</t>
  </si>
  <si>
    <t>Единовременные денежные выплаты молодым специалистам учреждений культуры, спорта, здравоохранения, образования</t>
  </si>
  <si>
    <t>6.1.</t>
  </si>
  <si>
    <t>6. Поддержка молодых специалистов</t>
  </si>
  <si>
    <t xml:space="preserve">3.Реализация мероприятий по пропаганде здорового 
образа жизни среди молодежи
</t>
  </si>
  <si>
    <t>Подпрограмма "Молодежь Омсукчанского городского округа"  итого и в том числе</t>
  </si>
  <si>
    <t xml:space="preserve">Перечисление социальных выплат для приобретения жилья на счета кредитной организации.    </t>
  </si>
  <si>
    <t>Организация и проведение праздничного мероприятия «День защиты детей»;</t>
  </si>
  <si>
    <t>Организация и проведение мероприятия - «День семьи»;</t>
  </si>
  <si>
    <t>Организация и проведение мероприятия «День Петра и Февроньи»;</t>
  </si>
  <si>
    <t>Организация и проведение мероприятия «День знаний»;</t>
  </si>
  <si>
    <t>Организация и проведение праздничного мероприятия «День Матери России»;</t>
  </si>
  <si>
    <t>Проведение акции по поддержке семей, воспитывающих детей - сирот и оставшихся без попечения родителей, до 18 лет, и семей, воспитывающих детей-инвалидов</t>
  </si>
  <si>
    <t>Единовременная социальная поддержка малоимущим и социально незащищенным категориям граждан, в том числе:</t>
  </si>
  <si>
    <t>Материальная помощь лицам из числа детей-сирот и оставшихся без попечения родителей в возрасте от 18 до 23 лет</t>
  </si>
  <si>
    <t>Материальная помощь неработающим пенсионерам старше 60 лет</t>
  </si>
  <si>
    <t>Материальная помощь одиноко проживающим малоимущим гражданам (доход ниже прожиточного минимума)</t>
  </si>
  <si>
    <t>Материальная помощь неработающим инвалидам</t>
  </si>
  <si>
    <t>Материальная помощь малоимущим семьям (среднедушевой доход ниже прожи­точного минимума):</t>
  </si>
  <si>
    <t>Ветеранам  Великой Отечественной войны , бывшим узникам концлагерей, труженикам тыла, вдовам погибших (умерших) участников Великой Отечественной войны</t>
  </si>
  <si>
    <t>гражданам,  попавшим в трудную жизненную ситуацию, по иным основаниям, обратившимся на личный прием в администрацию городского округа, к главе городского округа</t>
  </si>
  <si>
    <t>семьям, воспитывающим детей-инвалидов</t>
  </si>
  <si>
    <t>лицам без определенного места жительства</t>
  </si>
  <si>
    <t>освободившимся из мест лишения свободы</t>
  </si>
  <si>
    <t>Единовременная социальная поддержка другим категориям граждан:</t>
  </si>
  <si>
    <t>Продуктовый набор на сумму 500 руб. инвалидам I, II группы (2 человека).</t>
  </si>
  <si>
    <t>Оплата проезда неработающим пенсионерам старше 60 лет, ин­валидам по маршруту Омсукчан – Дукат.</t>
  </si>
  <si>
    <t>Бесплатная подписка на газету «Омсукчанские вести».</t>
  </si>
  <si>
    <t>Ежемесячная денежная выплата в размере 3450 руб. мало­обеспеченным пожилым гражданам на приобретение предметов индивидуального ухода (2 человека).</t>
  </si>
  <si>
    <t>Проведение праздничных мероприятий: «День ветерана труда Омсукчанского района», «День пожилого человека».</t>
  </si>
  <si>
    <t>Подпрограмма «Забота о старшем поколении Омсукчанского городского округа» на 2015- 2020 годы</t>
  </si>
  <si>
    <t>Улучшение материально-технической базы родовых общин</t>
  </si>
  <si>
    <t xml:space="preserve">Реставрация редких национальных экспонатов-костюмов, украшений и т.д.)    </t>
  </si>
  <si>
    <t>финансовая поддержка</t>
  </si>
  <si>
    <t>Организация и оплата дополнительного профессионального образования муниципальных служащих, лиц, замещающих муниципальные должности, а так же лиц являющихся участниками резерва управленческих кадров Магаданской области</t>
  </si>
  <si>
    <t>Итого по программе</t>
  </si>
  <si>
    <t>Подпрограмма «Развитие массовой физической культуры и спорта в Омсукчанском городском округе на 2015-2020 г.г.»</t>
  </si>
  <si>
    <t>2.2.</t>
  </si>
  <si>
    <t>2.3.</t>
  </si>
  <si>
    <t>2.4.</t>
  </si>
  <si>
    <t>2.5.</t>
  </si>
  <si>
    <t>2.6.</t>
  </si>
  <si>
    <t>2.7.</t>
  </si>
  <si>
    <t>Затраты на выполнение муниципальной услуги по организации физкультурно-спортивных мероприятий</t>
  </si>
  <si>
    <t>Затраты на выполнение муниципальной услуги по дополнительному образованию детей в области физической культуры и спорта</t>
  </si>
  <si>
    <t>Итого программе</t>
  </si>
  <si>
    <t>субсидия на оснащение учреждений</t>
  </si>
  <si>
    <t>субсидия  на оплату контейнера</t>
  </si>
  <si>
    <t>субсидии на выполнение мероприятий по физической культуре и спорту</t>
  </si>
  <si>
    <t xml:space="preserve">субсидии на выплату стипендии учащимся </t>
  </si>
  <si>
    <t>субсидии на проведение ремонта имущества</t>
  </si>
  <si>
    <t>3.5.</t>
  </si>
  <si>
    <t>3.6.</t>
  </si>
  <si>
    <t>1.Подпрограмма "Управление развитием отрасли образования в Омсукчанском городском округе"</t>
  </si>
  <si>
    <t xml:space="preserve">2. Подпрограмма "Развитие дошкольного образования в Омсукчанском городском округе"  </t>
  </si>
  <si>
    <t xml:space="preserve">3. Подпрограмма "Развитие общего образования в Омсукчанском городском округе" </t>
  </si>
  <si>
    <t>Подпрограмма «Развитие народного творчества и проведение культурного досуга населения в Омсукчанском городском округе на 2015-2020 годы»</t>
  </si>
  <si>
    <t xml:space="preserve">Итого по программам </t>
  </si>
  <si>
    <t>Подпрограмма " улучшение демографической ситуации в Омсукчанском городском округе"</t>
  </si>
  <si>
    <t>Омсукчан-Дукат</t>
  </si>
  <si>
    <t>Омсукчан-Галимый</t>
  </si>
  <si>
    <t>Внутрипоселковые дороги п. Омсукчан</t>
  </si>
  <si>
    <t>Внутрипоселковые дороги п.Дукат</t>
  </si>
  <si>
    <t>Содержание автомобильных дорог в том числе</t>
  </si>
  <si>
    <t xml:space="preserve">Автоматизация кадровых  процедур   и   внедрение Информационных технологий в систему управления  
муниципальной службы              
</t>
  </si>
  <si>
    <t>гражданам, находящимся на период адаптации после антисоциального образа жизни</t>
  </si>
  <si>
    <t>Выплата единовременного денежного пособия при рождении ребенка</t>
  </si>
  <si>
    <t>1.</t>
  </si>
  <si>
    <t>2.</t>
  </si>
  <si>
    <t>Единовременная денежная выплата к юбилейным датам неработающим пенсионерам старше 75 лет, проживающих на террито­рии Омсукчанского городского округа, по 5000 руб.</t>
  </si>
  <si>
    <t>одиноко проживающим неработающим пенсионерам, имеющим стаж работы в Омсукчанском городском округе не менее 30 лет, проживающих за пределами территории Магаданской области</t>
  </si>
  <si>
    <t xml:space="preserve">субсидии на выполнение мероприятий по организации питания </t>
  </si>
  <si>
    <t>Затраты  на выполнение муниципальной услуги по дошкольному образованию</t>
  </si>
  <si>
    <t xml:space="preserve">Затраты на выполнение муниципальной услуги по общеобразовательному образованию </t>
  </si>
  <si>
    <t xml:space="preserve">Затраты на выполнение муниципальной услуги по дополнительному образованию </t>
  </si>
  <si>
    <t xml:space="preserve">Подпрограмма «Развитие  библиотечного дела  в  Омсукчанском городском округе  на  2015-2020 годы»  </t>
  </si>
  <si>
    <t xml:space="preserve">Подпрограмма «Развитие дополнительного образования детей в области культуры в Омсукчанском городском округе в 2015-2020 годы» </t>
  </si>
  <si>
    <t>организация ярмарочной торговли</t>
  </si>
  <si>
    <t>организация работы по созданию социальных магазинов</t>
  </si>
  <si>
    <t>1.Подпрограмма "Профилактика правонарушений и обеспечение общественной безопасности на территории Омсукчанского городского округа"</t>
  </si>
  <si>
    <t>Популяризация здорового образа жизни, профилактика табакокурения и алкоголизма.</t>
  </si>
  <si>
    <t>Обеспечение участия населения в охране общественного порядка и профилактике правонарушений</t>
  </si>
  <si>
    <t>2. Подпрограмма "Профилактика коррупции в Омсукчанском городском округе на 2016-2018 годы"</t>
  </si>
  <si>
    <t>Организация разработки эскизов, изготовления и размещения социальной наружной рекламы антикоррупционнойй направленности</t>
  </si>
  <si>
    <t>3.Подпрограмма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 на 2016-2018 годы"</t>
  </si>
  <si>
    <t>профилактика злоупотребления наркотическими средствами. Комплексная антинаркотическая пропаганда и антинаркотическое просвещение. Формирование здорового образа жизни населения омсукчанского городского округа</t>
  </si>
  <si>
    <t>Подпрограмма "Физкультурно-спортивные мероприятия окружного и областного уровней на 2015-2020 годы"</t>
  </si>
  <si>
    <t>Физкультурно-спортивные мероприятия</t>
  </si>
  <si>
    <t xml:space="preserve">Подпрограмма «Развитие дополнительного образования детей в области физической культуры и спорта в Омсукчанском городском округе на 2015-2020 г.г.»
</t>
  </si>
  <si>
    <t>Приобретение дорожных знаков</t>
  </si>
  <si>
    <t>Мероприятия по безопасности дорожного движения</t>
  </si>
  <si>
    <t>организация и проведение жженского форума</t>
  </si>
  <si>
    <t>Укерепление материально-технической базы кружков по изучению и укреплению этнических языков</t>
  </si>
  <si>
    <t>приобретение и ремонт жилых помещений для нуждающихся семей коренных малочисленных народов Севера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</si>
  <si>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</t>
  </si>
  <si>
    <t>Поддержка социально ориентированных некомерческих организаций</t>
  </si>
  <si>
    <t>Проведение социально значимых мероприятий</t>
  </si>
  <si>
    <t>Укрепление материально-технической базы музея, уголков в образовательных учреждениях для организации работы по патриотическому воспитанию учащихся</t>
  </si>
  <si>
    <t>Укрепление материально-технической базы клубов военно-патриотического и историко-патриотического направления</t>
  </si>
  <si>
    <t>Организация и проведение мероприятий в связи с памятными и знаменательными датами истории России и Магаданской области, акций, фестивалей, творческих проектов, мероприятий, форумов, конкурсов, выставок, конференций, направленных на гражданско-патриотическое воспитание жителей Магаданской области, изготовление продукции патриотической направленности</t>
  </si>
  <si>
    <t>Проведение цикла мероприятий и выставок, направленных на пропаганду русской культуры, посвященных Международному дню родного языка, Дню славянской письменности и культуры, Дню русского языка, ориентированных на укрепление гражданского патриотизма, единства российской нации, гармонизацию межнациональных отношений</t>
  </si>
  <si>
    <t>Организация мероприятий в сфере укрепления гражданского единства, гармонизации межнациональных отношений, профилактики экстремизма, мероприятий, напрвленных на реализацию государственной национальной политики в Магаданской области</t>
  </si>
  <si>
    <t>Проведение мероприятий (праздников, конкурсов, выставок, ярмарок, спортивных мероприятий, акций), направленных на укрепление дружбы и взаимопонимания между представителями разных национальностей, сохранение народной культуры, возрождение и развитие историко-культурных и духовных традиций</t>
  </si>
  <si>
    <t>Проведение спортивных мероприятий для граждан пенсионного возраста</t>
  </si>
  <si>
    <t>п. Омсукчан</t>
  </si>
  <si>
    <t>п. Дукат</t>
  </si>
  <si>
    <t>Озеленение</t>
  </si>
  <si>
    <t>Ремонт и подготовка жилфонда</t>
  </si>
  <si>
    <t>Подготовка тепловых сетей</t>
  </si>
  <si>
    <t>Подготовка и ремонт котельных</t>
  </si>
  <si>
    <t>трансформенные подставки</t>
  </si>
  <si>
    <t>Подготовка линий электорпередач</t>
  </si>
  <si>
    <t>Подготовка и рмонт водопроводных сетей с сооружениями на них</t>
  </si>
  <si>
    <t>Подготовка и ремонт канализационных сетей</t>
  </si>
  <si>
    <t>Подготовка и ремонт канализационных насосных станций</t>
  </si>
  <si>
    <t>Подготовка и ремонт очистных сооружений</t>
  </si>
  <si>
    <t>Подготовка и ремонт водозаборов</t>
  </si>
  <si>
    <t>вб</t>
  </si>
  <si>
    <t>Ежемесячная выплата в размере 1150 руб. неработающим пен­сионерам старше 60 лет, имеющим звание «Ветеран труда Ом­сукчанского района».</t>
  </si>
  <si>
    <t>Единовременная денежная выплата участникам ВОВ, проживающих на территории Омсукчанского округа, по 7000 руб. каждому.</t>
  </si>
  <si>
    <t>питание детей из многодетных семей</t>
  </si>
  <si>
    <t>организация и проведение конкурсов проектов социальной рекламы, рисунков антикоррупционной направленности и поощрение их победителей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</si>
  <si>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</si>
  <si>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"Обеспечение комфортными условиями проживания населения Омсукчанского городского округа на 2016-2020 годы"</t>
  </si>
  <si>
    <t>Наружное освещение, иллюминация</t>
  </si>
  <si>
    <t>Благоустройство в дворовых территориях</t>
  </si>
  <si>
    <t>Прочие мероприятия по благоустойству территории поселений</t>
  </si>
  <si>
    <t>Подпрограмма "Санитарное содержание территорий поселений Омсукчанского городского округа на 2016-2020 годы"</t>
  </si>
  <si>
    <t>Санация территории от безнадзорных животных</t>
  </si>
  <si>
    <t>Проведение культурно-досуговых мроприятий для граждан пожилого возраста</t>
  </si>
  <si>
    <t>Мероприятия по организации сбора, вывоза несанкционориванных свалок</t>
  </si>
  <si>
    <t>Обеспечение новогодними подарками детей- инвалидов</t>
  </si>
  <si>
    <t>Организационные и пропагандистские мероприятия</t>
  </si>
  <si>
    <t>Мероприятия по формированию толерантности и патриотизма среди населения Омсукчанского городского округа</t>
  </si>
  <si>
    <t>Приобретение урн, скамеек, вазонов, Монтаж уличного освещения</t>
  </si>
  <si>
    <t>Бетонирование дворовой территории</t>
  </si>
  <si>
    <t>установка игрового комплекса и ограждение детской площадки</t>
  </si>
  <si>
    <t>Проведение мероприятий для детей и молодежи с использованием видеоматериалов "Профилактика экстремизма"</t>
  </si>
  <si>
    <t>Мероприятия по антитеррористическойзащищенности муниципальных учреждений Омсукчанского городского округа</t>
  </si>
  <si>
    <t>Приобретение и возложение цветов в День Победы в Великой Отечественной войне, в День солидарности в борьбе с терроризмом</t>
  </si>
  <si>
    <t>Субсидия на развитие библиотечного дела</t>
  </si>
  <si>
    <t>Приобретение ламп</t>
  </si>
  <si>
    <t>Установка системы автоматического оповещения (установка фотореле с датчиком)</t>
  </si>
  <si>
    <t>Ремонт помещения (замена окон в шахматном клубе "Серебрянная ладья")</t>
  </si>
  <si>
    <t>финансовая поддержка лучших проектов субъектов малого и среднего предпринимателства: - субсидирование расходов, связанных с приобретением и созданием основных средств</t>
  </si>
  <si>
    <t>предоставление субсидий на возмещение транспортных расходов субъектов смп по завозу муки из ЦРС и поставщиков Магаданской области для собственного производства хлеба</t>
  </si>
  <si>
    <t>возмещение транспортных расходов по доставке хлеба в п.Дукат от производителей п. Омсукчан</t>
  </si>
  <si>
    <t>организация и проведение гастрономического фестиваля "Колымское братство"</t>
  </si>
  <si>
    <t>Выплата стипендии главы городского округа</t>
  </si>
  <si>
    <t>субсидии на выполнение мероприятий по организации питания</t>
  </si>
  <si>
    <t>субсидии на проведение ремонта недвижимого имущества</t>
  </si>
  <si>
    <t>субсидии на отплату проезда к месту отдыха</t>
  </si>
  <si>
    <t>субсидия оплату северных надбавок к зарплате вновь прибывшим работникам</t>
  </si>
  <si>
    <t>субсидии на оплату к месту отдыха и обратно</t>
  </si>
  <si>
    <t>Инвентаризация земельных участков в пределах кадастровых кварталов населенных пунктов Омсукчанского городского округа</t>
  </si>
  <si>
    <t>Проведение комплексных кадастровых работ в инвентаризированных кадастровых кварталах населенных пунктов Омсукчанского городского округа</t>
  </si>
  <si>
    <t>Выполнение муниципального задания учреждениями культуры</t>
  </si>
  <si>
    <t>Субсидия на оплату проезда к месту отдыха и обратно</t>
  </si>
  <si>
    <t>Субсидия на поддержку отрасли культуры</t>
  </si>
  <si>
    <t>Адаптация муниципальных учреждений для доступности инвалидами и МГН, приобретение средств реабилитации</t>
  </si>
  <si>
    <t>Участие инвалидов в творческих мероприятиях за пределами Магаданской области</t>
  </si>
  <si>
    <t>Размещение рекламно-информационных материалов и банеров</t>
  </si>
  <si>
    <t>Установка дорожных знаков в черте проезжей части п. Омсукчан</t>
  </si>
  <si>
    <t>Приобретение и монтаж "лежачего полицейского"</t>
  </si>
  <si>
    <t>Нанесение разметки на дорожное полотно по ул. Ленина</t>
  </si>
  <si>
    <t>Субсидия на проведение мероприятий в области культуры</t>
  </si>
  <si>
    <t>Субсидия на оплату контейнера</t>
  </si>
  <si>
    <t>Субсидия на на выплату стипендии</t>
  </si>
  <si>
    <t>Субсидия на проведение ремонта недвижимого имущества</t>
  </si>
  <si>
    <t>Проведение технического осмотра и наладки систем пожарной сигнализации</t>
  </si>
  <si>
    <t>Приобретение, монтаж, проведение технического осмотра и наладки систем видеонаблюдения</t>
  </si>
  <si>
    <t>Проведение технического обслуживания АПК МЧС</t>
  </si>
  <si>
    <t>Обслуживание охранной сигнализации и тревожной кнопки</t>
  </si>
  <si>
    <t>Приобретение и установка ограждений площадок под баки для сбора ТБО  (приложение №1 к перечню меро-приятий)</t>
  </si>
  <si>
    <t>субсидирование питания детей опекаемых</t>
  </si>
  <si>
    <t>Субсидия на проведение мероприятий в области культуры и искусства</t>
  </si>
  <si>
    <t xml:space="preserve">Субсидия на комплектование библиотечных фондов </t>
  </si>
  <si>
    <t>Приобретение научно-методических материалов, программ, печатных и электронных пособий, учебных фильмов по вопросам профилактики экстремизма и предупреждения терактов</t>
  </si>
  <si>
    <t xml:space="preserve"> 1. Муниципальная программа "Проведение социальной политики в Омсукчанском городском округе на 2015-2020 годы" </t>
  </si>
  <si>
    <t>2. Муниципальная программа "Развитие системы образования в Омсукчанском городском округе на 2015-2020 годы"</t>
  </si>
  <si>
    <t>Субсидии на проведение меропиятий в области культуры и искусства</t>
  </si>
  <si>
    <t xml:space="preserve">5. Подпрограмма "Оздоровление детей и подростков в Омсукчанском городском округе" </t>
  </si>
  <si>
    <t>4.Подпрограмма "Развитие дополнительного образования в Омсукчанском городском округе"</t>
  </si>
  <si>
    <t xml:space="preserve"> обследование здания на сейсмоустойчивость</t>
  </si>
  <si>
    <t xml:space="preserve">Организация отдыха и оздоровления детей </t>
  </si>
  <si>
    <t>субсидии на оснощение зданий</t>
  </si>
  <si>
    <t>3.7.</t>
  </si>
  <si>
    <t>3.8.</t>
  </si>
  <si>
    <t>Адаптация образовательных организаций общего образования для доступности инвалидам и МГН (оборудование входных групп, лестниц, съездов, путей движения внутри зданий, установка пандусов, поручней, средств ориентации и др.)</t>
  </si>
  <si>
    <t>Создание условий для инклюзивного образования детей-инвалидов</t>
  </si>
  <si>
    <t>Иные платежи</t>
  </si>
  <si>
    <t>3.Муниципальная программа "Развитие малого и среднего предпринимательства  в Омсукчанском городском округе на 2018-2020 годы"</t>
  </si>
  <si>
    <t>4.Муниципальная программа "Развитие муниципальной службы муниципального образования  " Омсукчанский городской округ на 2018-2020 годы"</t>
  </si>
  <si>
    <t xml:space="preserve">6.Муниципальная программа "Развитие физической культуры и спорта в  Омсукчанском городском округе на 2015-2020 годы" </t>
  </si>
  <si>
    <t>7. Муниципальная программа "Развитие культуры в Омсукчанском городском округе на 2015-2020 годы"</t>
  </si>
  <si>
    <t>9. Муниципальная программа "Развитие торговли на территории Омсукчанского городского округа на 2016-2020 годы"</t>
  </si>
  <si>
    <t>10. 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 на 2016-2018 годы"</t>
  </si>
  <si>
    <t>11. Муниципальная программа "Благоустройство территории Омсукчанского городского округа"</t>
  </si>
  <si>
    <t>12. Муниципальная программа "Энергосбережение и повышение энергоэффективности  в Омсукчанском городском округе" на 2018-2020 годы</t>
  </si>
  <si>
    <t>13. Муниципальная программа "Комплексное развитие коммунальной инфраструктуры муниципального образования "Омсукчанский городской округ"на 2016-2018 годы</t>
  </si>
  <si>
    <t>14. Муниципальная программа "Формирование доступной среды в Омсукчанском городском округе"на 2017-2020 годы</t>
  </si>
  <si>
    <t>15. Муниципальная программа "Профилактика экстремизма и терроризма в на территории Омсукчанского городского округа"на 2017-2021 годы</t>
  </si>
  <si>
    <t>16. Муниципальная программа  Проведение комплексных кадастровых работ на территории Омсукчанского городского округа на 2017-2019 годы</t>
  </si>
  <si>
    <t>17. Муниципальная программа "Формирование современной городской среды муниципального образования "Омсукчанский городской округ" на 2018-2022 годы</t>
  </si>
  <si>
    <t>5.Муниципальная программа "Содействие в расселение граждан, проживающих в неперспективных населенных пунктах Омсукчанского городского округа в 2015-2020 годах"</t>
  </si>
  <si>
    <t xml:space="preserve"> 8.  Муниципальная программа "Развитие транспортной инфраструктуры  Омсукчанского городского округа на 2018-2022 годы" </t>
  </si>
  <si>
    <t>Приобретение и использование компьютерной справочно-правовой системы  по законодательству Российской Федерации «Консультант Плюс»</t>
  </si>
  <si>
    <t xml:space="preserve">                за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</si>
</sst>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</fills>
  <borders count="73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6" fontId="4" fillId="0" borderId="5" xfId="0" applyNumberFormat="1" applyFont="1" applyBorder="1" applyAlignment="1">
      <alignment horizontal="center" wrapText="1"/>
    </xf>
    <xf numFmtId="16" fontId="1" fillId="0" borderId="7" xfId="0" applyNumberFormat="1" applyFont="1" applyBorder="1" applyAlignment="1">
      <alignment horizontal="center" wrapText="1"/>
    </xf>
    <xf numFmtId="16" fontId="1" fillId="0" borderId="5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4" borderId="5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16" fontId="4" fillId="0" borderId="5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16" fontId="4" fillId="0" borderId="7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0" fillId="0" borderId="5" xfId="0" applyFill="1" applyBorder="1"/>
    <xf numFmtId="0" fontId="4" fillId="5" borderId="7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wrapText="1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top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2" fontId="4" fillId="4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10" fillId="0" borderId="7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16" fontId="4" fillId="0" borderId="7" xfId="0" applyNumberFormat="1" applyFont="1" applyBorder="1" applyAlignment="1">
      <alignment horizontal="center" wrapText="1"/>
    </xf>
    <xf numFmtId="0" fontId="12" fillId="4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justify" vertical="top" wrapText="1"/>
    </xf>
    <xf numFmtId="0" fontId="11" fillId="0" borderId="5" xfId="0" applyFont="1" applyFill="1" applyBorder="1"/>
    <xf numFmtId="0" fontId="1" fillId="0" borderId="7" xfId="0" applyFont="1" applyBorder="1" applyAlignment="1">
      <alignment vertical="top" wrapText="1"/>
    </xf>
    <xf numFmtId="0" fontId="4" fillId="0" borderId="2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5" xfId="0" applyBorder="1"/>
    <xf numFmtId="0" fontId="1" fillId="0" borderId="10" xfId="0" applyFont="1" applyBorder="1" applyAlignment="1">
      <alignment horizontal="center" wrapText="1"/>
    </xf>
    <xf numFmtId="0" fontId="0" fillId="0" borderId="11" xfId="0" applyBorder="1"/>
    <xf numFmtId="0" fontId="5" fillId="2" borderId="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0" fillId="0" borderId="0" xfId="0" applyBorder="1"/>
    <xf numFmtId="0" fontId="16" fillId="0" borderId="0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9" fillId="4" borderId="8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6" fontId="1" fillId="0" borderId="7" xfId="0" applyNumberFormat="1" applyFont="1" applyFill="1" applyBorder="1" applyAlignment="1">
      <alignment horizontal="left" wrapText="1"/>
    </xf>
    <xf numFmtId="0" fontId="5" fillId="4" borderId="1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9" fillId="4" borderId="21" xfId="0" applyFont="1" applyFill="1" applyBorder="1" applyAlignment="1">
      <alignment horizontal="left" vertical="top" wrapText="1"/>
    </xf>
    <xf numFmtId="0" fontId="1" fillId="0" borderId="5" xfId="0" applyFont="1" applyFill="1" applyBorder="1"/>
    <xf numFmtId="16" fontId="1" fillId="0" borderId="5" xfId="0" applyNumberFormat="1" applyFont="1" applyBorder="1"/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13" xfId="0" applyBorder="1"/>
    <xf numFmtId="0" fontId="0" fillId="3" borderId="34" xfId="0" applyFill="1" applyBorder="1"/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 wrapText="1"/>
    </xf>
    <xf numFmtId="0" fontId="11" fillId="3" borderId="34" xfId="0" applyFont="1" applyFill="1" applyBorder="1"/>
    <xf numFmtId="0" fontId="13" fillId="0" borderId="22" xfId="0" applyFont="1" applyBorder="1"/>
    <xf numFmtId="0" fontId="13" fillId="0" borderId="33" xfId="0" applyFont="1" applyBorder="1"/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center" wrapText="1"/>
    </xf>
    <xf numFmtId="2" fontId="6" fillId="3" borderId="40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0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2" fontId="4" fillId="3" borderId="40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2" fontId="12" fillId="4" borderId="1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center"/>
    </xf>
    <xf numFmtId="0" fontId="12" fillId="4" borderId="21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25" xfId="0" applyBorder="1"/>
    <xf numFmtId="0" fontId="1" fillId="0" borderId="21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8" fillId="3" borderId="37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justify" vertical="top" wrapText="1"/>
    </xf>
    <xf numFmtId="164" fontId="1" fillId="0" borderId="21" xfId="0" applyNumberFormat="1" applyFont="1" applyBorder="1" applyAlignment="1">
      <alignment horizontal="left" vertical="center" wrapText="1"/>
    </xf>
    <xf numFmtId="164" fontId="1" fillId="0" borderId="21" xfId="0" applyNumberFormat="1" applyFont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justify" vertical="top"/>
    </xf>
    <xf numFmtId="0" fontId="1" fillId="0" borderId="23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center"/>
    </xf>
    <xf numFmtId="0" fontId="4" fillId="4" borderId="21" xfId="0" applyFont="1" applyFill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4" fillId="4" borderId="24" xfId="0" applyFont="1" applyFill="1" applyBorder="1" applyAlignment="1">
      <alignment horizontal="justify" vertical="top" wrapText="1"/>
    </xf>
    <xf numFmtId="0" fontId="1" fillId="6" borderId="24" xfId="0" applyFont="1" applyFill="1" applyBorder="1" applyAlignment="1">
      <alignment horizontal="justify" vertical="top" wrapText="1"/>
    </xf>
    <xf numFmtId="164" fontId="8" fillId="3" borderId="37" xfId="0" applyNumberFormat="1" applyFont="1" applyFill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5" xfId="0" applyFont="1" applyBorder="1"/>
    <xf numFmtId="0" fontId="2" fillId="4" borderId="9" xfId="0" applyFont="1" applyFill="1" applyBorder="1"/>
    <xf numFmtId="0" fontId="2" fillId="4" borderId="5" xfId="0" applyFont="1" applyFill="1" applyBorder="1"/>
    <xf numFmtId="0" fontId="2" fillId="0" borderId="5" xfId="0" applyFont="1" applyBorder="1"/>
    <xf numFmtId="0" fontId="2" fillId="0" borderId="21" xfId="0" applyFont="1" applyBorder="1"/>
    <xf numFmtId="0" fontId="2" fillId="0" borderId="11" xfId="0" applyFont="1" applyBorder="1"/>
    <xf numFmtId="0" fontId="2" fillId="0" borderId="10" xfId="0" applyFont="1" applyBorder="1"/>
    <xf numFmtId="0" fontId="2" fillId="0" borderId="23" xfId="0" applyFont="1" applyBorder="1"/>
    <xf numFmtId="0" fontId="12" fillId="4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9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18" fillId="6" borderId="21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6" fillId="3" borderId="35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0" fontId="1" fillId="0" borderId="49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" fillId="6" borderId="1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justify" vertical="top" wrapText="1"/>
    </xf>
    <xf numFmtId="0" fontId="2" fillId="0" borderId="50" xfId="0" applyFont="1" applyBorder="1"/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2" fillId="6" borderId="5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4" borderId="25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 vertical="center" wrapText="1"/>
    </xf>
    <xf numFmtId="2" fontId="4" fillId="4" borderId="6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2" fontId="4" fillId="4" borderId="67" xfId="0" applyNumberFormat="1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2" fontId="1" fillId="4" borderId="67" xfId="0" applyNumberFormat="1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6" borderId="67" xfId="0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50" xfId="0" applyFont="1" applyFill="1" applyBorder="1" applyAlignment="1">
      <alignment horizontal="center" vertical="center" wrapText="1"/>
    </xf>
    <xf numFmtId="0" fontId="0" fillId="6" borderId="55" xfId="0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65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2" fontId="12" fillId="3" borderId="46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2" fontId="6" fillId="3" borderId="69" xfId="0" applyNumberFormat="1" applyFont="1" applyFill="1" applyBorder="1" applyAlignment="1">
      <alignment horizontal="center" vertical="center" wrapText="1"/>
    </xf>
    <xf numFmtId="0" fontId="6" fillId="3" borderId="7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 wrapText="1"/>
    </xf>
    <xf numFmtId="0" fontId="0" fillId="3" borderId="69" xfId="0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 wrapText="1"/>
    </xf>
    <xf numFmtId="2" fontId="12" fillId="3" borderId="69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14" xfId="0" applyFont="1" applyBorder="1"/>
    <xf numFmtId="0" fontId="15" fillId="3" borderId="37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2" fontId="12" fillId="3" borderId="4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3" fillId="0" borderId="9" xfId="0" applyFont="1" applyBorder="1"/>
    <xf numFmtId="0" fontId="4" fillId="0" borderId="8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7" xfId="0" applyFont="1" applyFill="1" applyBorder="1"/>
    <xf numFmtId="0" fontId="2" fillId="4" borderId="21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9" xfId="0" applyFont="1" applyBorder="1"/>
    <xf numFmtId="0" fontId="2" fillId="0" borderId="16" xfId="0" applyFont="1" applyBorder="1"/>
    <xf numFmtId="0" fontId="4" fillId="4" borderId="22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/>
    <xf numFmtId="2" fontId="1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4" borderId="5" xfId="0" applyFont="1" applyFill="1" applyBorder="1"/>
    <xf numFmtId="164" fontId="4" fillId="4" borderId="21" xfId="0" applyNumberFormat="1" applyFont="1" applyFill="1" applyBorder="1" applyAlignment="1">
      <alignment horizontal="left" vertical="top" wrapText="1"/>
    </xf>
    <xf numFmtId="164" fontId="4" fillId="4" borderId="9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64" fontId="12" fillId="3" borderId="36" xfId="0" applyNumberFormat="1" applyFont="1" applyFill="1" applyBorder="1" applyAlignment="1">
      <alignment horizontal="center" vertical="center" wrapText="1"/>
    </xf>
    <xf numFmtId="2" fontId="12" fillId="3" borderId="35" xfId="0" applyNumberFormat="1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2" fontId="0" fillId="0" borderId="0" xfId="0" applyNumberFormat="1"/>
    <xf numFmtId="164" fontId="2" fillId="3" borderId="69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50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/>
    </xf>
    <xf numFmtId="0" fontId="7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2" fontId="6" fillId="6" borderId="15" xfId="0" applyNumberFormat="1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1" fillId="0" borderId="5" xfId="0" applyFont="1" applyBorder="1" applyAlignment="1">
      <alignment wrapText="1"/>
    </xf>
    <xf numFmtId="0" fontId="7" fillId="6" borderId="13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7" fillId="6" borderId="15" xfId="0" applyFont="1" applyFill="1" applyBorder="1" applyAlignment="1">
      <alignment horizontal="center"/>
    </xf>
    <xf numFmtId="0" fontId="1" fillId="0" borderId="23" xfId="0" applyFont="1" applyBorder="1" applyAlignment="1">
      <alignment wrapText="1"/>
    </xf>
    <xf numFmtId="0" fontId="6" fillId="6" borderId="9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 wrapText="1"/>
    </xf>
    <xf numFmtId="0" fontId="12" fillId="7" borderId="21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 wrapText="1"/>
    </xf>
    <xf numFmtId="0" fontId="6" fillId="6" borderId="30" xfId="0" applyFont="1" applyFill="1" applyBorder="1" applyAlignment="1">
      <alignment horizontal="center"/>
    </xf>
    <xf numFmtId="0" fontId="6" fillId="6" borderId="31" xfId="0" applyFont="1" applyFill="1" applyBorder="1" applyAlignment="1">
      <alignment horizontal="center" wrapText="1"/>
    </xf>
    <xf numFmtId="0" fontId="6" fillId="6" borderId="50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0" fontId="0" fillId="0" borderId="0" xfId="0" applyFill="1"/>
    <xf numFmtId="0" fontId="0" fillId="3" borderId="38" xfId="0" applyFill="1" applyBorder="1" applyAlignment="1">
      <alignment horizontal="center" vertical="center" wrapText="1"/>
    </xf>
    <xf numFmtId="0" fontId="2" fillId="0" borderId="16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16" fontId="1" fillId="6" borderId="11" xfId="0" applyNumberFormat="1" applyFont="1" applyFill="1" applyBorder="1" applyAlignment="1">
      <alignment horizontal="center"/>
    </xf>
    <xf numFmtId="0" fontId="1" fillId="6" borderId="26" xfId="0" applyFont="1" applyFill="1" applyBorder="1" applyAlignment="1">
      <alignment wrapText="1"/>
    </xf>
    <xf numFmtId="0" fontId="4" fillId="6" borderId="26" xfId="0" applyFont="1" applyFill="1" applyBorder="1" applyAlignment="1">
      <alignment wrapText="1"/>
    </xf>
    <xf numFmtId="0" fontId="1" fillId="6" borderId="16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left" vertical="top" wrapText="1"/>
    </xf>
    <xf numFmtId="164" fontId="7" fillId="0" borderId="12" xfId="0" applyNumberFormat="1" applyFont="1" applyBorder="1" applyAlignment="1">
      <alignment horizontal="left" vertical="top" wrapText="1"/>
    </xf>
    <xf numFmtId="164" fontId="7" fillId="0" borderId="72" xfId="0" applyNumberFormat="1" applyFont="1" applyBorder="1" applyAlignment="1">
      <alignment horizontal="left" vertical="top" wrapText="1"/>
    </xf>
    <xf numFmtId="164" fontId="12" fillId="3" borderId="68" xfId="0" applyNumberFormat="1" applyFont="1" applyFill="1" applyBorder="1" applyAlignment="1">
      <alignment horizontal="center" vertical="center"/>
    </xf>
    <xf numFmtId="164" fontId="12" fillId="3" borderId="70" xfId="0" applyNumberFormat="1" applyFont="1" applyFill="1" applyBorder="1" applyAlignment="1">
      <alignment horizontal="center" vertical="center"/>
    </xf>
    <xf numFmtId="164" fontId="12" fillId="3" borderId="46" xfId="0" applyNumberFormat="1" applyFont="1" applyFill="1" applyBorder="1" applyAlignment="1">
      <alignment horizontal="center" vertical="center"/>
    </xf>
    <xf numFmtId="164" fontId="2" fillId="3" borderId="68" xfId="0" applyNumberFormat="1" applyFont="1" applyFill="1" applyBorder="1" applyAlignment="1">
      <alignment horizontal="center" vertical="center"/>
    </xf>
    <xf numFmtId="164" fontId="2" fillId="3" borderId="48" xfId="0" applyNumberFormat="1" applyFont="1" applyFill="1" applyBorder="1" applyAlignment="1">
      <alignment horizontal="center" vertical="center"/>
    </xf>
    <xf numFmtId="164" fontId="2" fillId="3" borderId="70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1" fillId="0" borderId="5" xfId="0" applyFont="1" applyBorder="1"/>
    <xf numFmtId="0" fontId="4" fillId="3" borderId="47" xfId="0" applyFont="1" applyFill="1" applyBorder="1" applyAlignment="1">
      <alignment horizontal="center" vertical="top" wrapText="1"/>
    </xf>
    <xf numFmtId="0" fontId="6" fillId="3" borderId="68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wrapText="1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 wrapText="1"/>
    </xf>
    <xf numFmtId="2" fontId="4" fillId="4" borderId="11" xfId="0" applyNumberFormat="1" applyFont="1" applyFill="1" applyBorder="1" applyAlignment="1">
      <alignment horizontal="center" vertical="center" wrapText="1"/>
    </xf>
    <xf numFmtId="2" fontId="4" fillId="4" borderId="19" xfId="0" applyNumberFormat="1" applyFont="1" applyFill="1" applyBorder="1" applyAlignment="1">
      <alignment horizontal="center" vertical="center" wrapText="1"/>
    </xf>
    <xf numFmtId="2" fontId="4" fillId="4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vertical="center"/>
    </xf>
    <xf numFmtId="2" fontId="4" fillId="4" borderId="22" xfId="0" applyNumberFormat="1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vertical="center"/>
    </xf>
    <xf numFmtId="2" fontId="4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2" fontId="1" fillId="4" borderId="12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2" fontId="1" fillId="6" borderId="15" xfId="0" applyNumberFormat="1" applyFont="1" applyFill="1" applyBorder="1" applyAlignment="1">
      <alignment horizontal="center" vertical="center" wrapText="1"/>
    </xf>
    <xf numFmtId="2" fontId="1" fillId="6" borderId="10" xfId="0" applyNumberFormat="1" applyFont="1" applyFill="1" applyBorder="1" applyAlignment="1">
      <alignment horizontal="center" vertical="center" wrapText="1"/>
    </xf>
    <xf numFmtId="2" fontId="1" fillId="6" borderId="12" xfId="0" applyNumberFormat="1" applyFont="1" applyFill="1" applyBorder="1" applyAlignment="1">
      <alignment horizontal="center" vertical="center" wrapText="1"/>
    </xf>
    <xf numFmtId="2" fontId="1" fillId="6" borderId="31" xfId="0" applyNumberFormat="1" applyFont="1" applyFill="1" applyBorder="1" applyAlignment="1">
      <alignment horizontal="center" vertical="center" wrapText="1"/>
    </xf>
    <xf numFmtId="2" fontId="0" fillId="6" borderId="50" xfId="0" applyNumberFormat="1" applyFill="1" applyBorder="1" applyAlignment="1">
      <alignment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top" wrapText="1"/>
    </xf>
    <xf numFmtId="2" fontId="4" fillId="4" borderId="16" xfId="0" applyNumberFormat="1" applyFont="1" applyFill="1" applyBorder="1" applyAlignment="1">
      <alignment horizontal="center" vertical="center" wrapText="1"/>
    </xf>
    <xf numFmtId="164" fontId="4" fillId="4" borderId="22" xfId="0" applyNumberFormat="1" applyFont="1" applyFill="1" applyBorder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0" fillId="6" borderId="0" xfId="0" applyFill="1"/>
    <xf numFmtId="0" fontId="7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4" fillId="6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justify" vertical="top"/>
    </xf>
    <xf numFmtId="0" fontId="1" fillId="0" borderId="5" xfId="0" applyFont="1" applyBorder="1" applyAlignment="1">
      <alignment horizontal="justify" vertical="top" wrapText="1"/>
    </xf>
    <xf numFmtId="0" fontId="2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2" fontId="6" fillId="3" borderId="36" xfId="0" applyNumberFormat="1" applyFont="1" applyFill="1" applyBorder="1" applyAlignment="1">
      <alignment horizontal="center" vertical="center" wrapText="1"/>
    </xf>
    <xf numFmtId="2" fontId="6" fillId="3" borderId="35" xfId="0" applyNumberFormat="1" applyFont="1" applyFill="1" applyBorder="1" applyAlignment="1">
      <alignment horizontal="center" vertical="center" wrapText="1"/>
    </xf>
    <xf numFmtId="2" fontId="6" fillId="3" borderId="38" xfId="0" applyNumberFormat="1" applyFont="1" applyFill="1" applyBorder="1" applyAlignment="1">
      <alignment horizontal="center" vertical="center" wrapText="1"/>
    </xf>
    <xf numFmtId="2" fontId="6" fillId="3" borderId="37" xfId="0" applyNumberFormat="1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4" fontId="12" fillId="3" borderId="68" xfId="0" applyNumberFormat="1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8" fillId="3" borderId="7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2" fontId="12" fillId="4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14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 wrapText="1"/>
    </xf>
    <xf numFmtId="2" fontId="1" fillId="2" borderId="27" xfId="0" applyNumberFormat="1" applyFont="1" applyFill="1" applyBorder="1" applyAlignment="1">
      <alignment horizontal="center" vertical="center" wrapText="1"/>
    </xf>
    <xf numFmtId="0" fontId="0" fillId="0" borderId="17" xfId="0" applyBorder="1"/>
    <xf numFmtId="2" fontId="0" fillId="0" borderId="0" xfId="0" applyNumberFormat="1" applyFill="1"/>
    <xf numFmtId="0" fontId="14" fillId="8" borderId="34" xfId="0" applyFont="1" applyFill="1" applyBorder="1" applyAlignment="1">
      <alignment horizontal="center" vertical="center" wrapText="1"/>
    </xf>
    <xf numFmtId="0" fontId="14" fillId="8" borderId="35" xfId="0" applyFont="1" applyFill="1" applyBorder="1" applyAlignment="1">
      <alignment horizontal="center" vertical="center" wrapText="1"/>
    </xf>
    <xf numFmtId="2" fontId="14" fillId="8" borderId="35" xfId="0" applyNumberFormat="1" applyFont="1" applyFill="1" applyBorder="1" applyAlignment="1">
      <alignment horizontal="center" vertical="center" wrapText="1"/>
    </xf>
    <xf numFmtId="2" fontId="8" fillId="8" borderId="3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Border="1" applyAlignment="1">
      <alignment horizontal="justify" vertical="top" wrapText="1"/>
    </xf>
    <xf numFmtId="0" fontId="4" fillId="4" borderId="2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9" borderId="0" xfId="0" applyFill="1"/>
    <xf numFmtId="0" fontId="7" fillId="0" borderId="30" xfId="0" applyFont="1" applyFill="1" applyBorder="1" applyAlignment="1">
      <alignment horizontal="center"/>
    </xf>
    <xf numFmtId="16" fontId="11" fillId="0" borderId="10" xfId="0" applyNumberFormat="1" applyFont="1" applyFill="1" applyBorder="1"/>
    <xf numFmtId="2" fontId="6" fillId="4" borderId="71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wrapText="1"/>
    </xf>
    <xf numFmtId="0" fontId="16" fillId="0" borderId="15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26" fillId="0" borderId="13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center" vertical="center"/>
    </xf>
    <xf numFmtId="2" fontId="6" fillId="3" borderId="16" xfId="0" applyNumberFormat="1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2" fontId="12" fillId="3" borderId="16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2" fontId="6" fillId="3" borderId="10" xfId="0" applyNumberFormat="1" applyFont="1" applyFill="1" applyBorder="1" applyAlignment="1">
      <alignment horizontal="center" vertical="center"/>
    </xf>
    <xf numFmtId="2" fontId="6" fillId="3" borderId="58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54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33" xfId="0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2" fillId="9" borderId="42" xfId="0" applyFont="1" applyFill="1" applyBorder="1" applyAlignment="1">
      <alignment horizontal="center" vertical="center" wrapText="1"/>
    </xf>
    <xf numFmtId="0" fontId="22" fillId="9" borderId="43" xfId="0" applyFont="1" applyFill="1" applyBorder="1" applyAlignment="1">
      <alignment horizontal="center" vertical="center" wrapText="1"/>
    </xf>
    <xf numFmtId="0" fontId="22" fillId="9" borderId="44" xfId="0" applyFont="1" applyFill="1" applyBorder="1" applyAlignment="1">
      <alignment horizontal="center" vertical="center" wrapText="1"/>
    </xf>
    <xf numFmtId="0" fontId="22" fillId="9" borderId="62" xfId="0" applyFont="1" applyFill="1" applyBorder="1" applyAlignment="1">
      <alignment horizontal="center" vertical="center" wrapText="1"/>
    </xf>
    <xf numFmtId="0" fontId="22" fillId="9" borderId="63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0" fontId="22" fillId="9" borderId="16" xfId="0" applyFont="1" applyFill="1" applyBorder="1" applyAlignment="1">
      <alignment horizontal="center" vertical="center" wrapText="1"/>
    </xf>
    <xf numFmtId="0" fontId="23" fillId="9" borderId="42" xfId="0" applyFont="1" applyFill="1" applyBorder="1" applyAlignment="1">
      <alignment horizontal="center" vertical="center" wrapText="1"/>
    </xf>
    <xf numFmtId="0" fontId="23" fillId="9" borderId="43" xfId="0" applyFont="1" applyFill="1" applyBorder="1" applyAlignment="1">
      <alignment horizontal="center" vertical="center" wrapText="1"/>
    </xf>
    <xf numFmtId="0" fontId="23" fillId="9" borderId="44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/>
    </xf>
    <xf numFmtId="0" fontId="22" fillId="9" borderId="9" xfId="0" applyFont="1" applyFill="1" applyBorder="1" applyAlignment="1">
      <alignment horizontal="center" vertical="center"/>
    </xf>
    <xf numFmtId="0" fontId="23" fillId="9" borderId="42" xfId="0" applyFont="1" applyFill="1" applyBorder="1" applyAlignment="1">
      <alignment horizontal="center" vertical="center"/>
    </xf>
    <xf numFmtId="0" fontId="23" fillId="9" borderId="43" xfId="0" applyFont="1" applyFill="1" applyBorder="1" applyAlignment="1">
      <alignment horizontal="center" vertical="center"/>
    </xf>
    <xf numFmtId="0" fontId="23" fillId="9" borderId="44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43" xfId="0" applyFont="1" applyFill="1" applyBorder="1" applyAlignment="1">
      <alignment horizontal="center" vertical="center"/>
    </xf>
    <xf numFmtId="0" fontId="23" fillId="9" borderId="62" xfId="0" applyFont="1" applyFill="1" applyBorder="1" applyAlignment="1">
      <alignment horizontal="center" vertical="center"/>
    </xf>
    <xf numFmtId="0" fontId="23" fillId="9" borderId="63" xfId="0" applyFont="1" applyFill="1" applyBorder="1" applyAlignment="1">
      <alignment horizontal="center" vertical="center"/>
    </xf>
    <xf numFmtId="2" fontId="22" fillId="9" borderId="19" xfId="0" applyNumberFormat="1" applyFont="1" applyFill="1" applyBorder="1" applyAlignment="1">
      <alignment horizontal="center" vertical="center"/>
    </xf>
    <xf numFmtId="2" fontId="24" fillId="9" borderId="17" xfId="0" applyNumberFormat="1" applyFont="1" applyFill="1" applyBorder="1" applyAlignment="1">
      <alignment horizontal="center" vertical="center"/>
    </xf>
    <xf numFmtId="2" fontId="24" fillId="9" borderId="16" xfId="0" applyNumberFormat="1" applyFont="1" applyFill="1" applyBorder="1" applyAlignment="1">
      <alignment horizontal="center" vertical="center"/>
    </xf>
    <xf numFmtId="2" fontId="22" fillId="9" borderId="7" xfId="0" applyNumberFormat="1" applyFont="1" applyFill="1" applyBorder="1" applyAlignment="1">
      <alignment horizontal="center" vertical="center"/>
    </xf>
    <xf numFmtId="2" fontId="24" fillId="9" borderId="8" xfId="0" applyNumberFormat="1" applyFont="1" applyFill="1" applyBorder="1" applyAlignment="1">
      <alignment horizontal="center" vertical="center"/>
    </xf>
    <xf numFmtId="2" fontId="24" fillId="9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25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97"/>
  <sheetViews>
    <sheetView tabSelected="1" view="pageBreakPreview" zoomScale="80" zoomScaleNormal="100" zoomScaleSheetLayoutView="80" workbookViewId="0">
      <pane ySplit="7" topLeftCell="A28" activePane="bottomLeft" state="frozen"/>
      <selection pane="bottomLeft" activeCell="J32" sqref="J32"/>
    </sheetView>
  </sheetViews>
  <sheetFormatPr defaultRowHeight="15" x14ac:dyDescent="0.25"/>
  <cols>
    <col min="1" max="1" width="4.42578125" customWidth="1"/>
    <col min="2" max="2" width="31.140625" customWidth="1"/>
    <col min="3" max="3" width="12.28515625" customWidth="1"/>
    <col min="4" max="4" width="12" bestFit="1" customWidth="1"/>
    <col min="5" max="5" width="10.85546875" customWidth="1"/>
    <col min="6" max="6" width="9.42578125" bestFit="1" customWidth="1"/>
    <col min="7" max="7" width="7.42578125" customWidth="1"/>
    <col min="8" max="8" width="13.42578125" customWidth="1"/>
    <col min="9" max="9" width="12.7109375" customWidth="1"/>
    <col min="10" max="10" width="11.85546875" customWidth="1"/>
    <col min="11" max="11" width="9.42578125" bestFit="1" customWidth="1"/>
    <col min="12" max="12" width="7.28515625" customWidth="1"/>
    <col min="13" max="13" width="12" bestFit="1" customWidth="1"/>
    <col min="14" max="14" width="12.28515625" customWidth="1"/>
    <col min="15" max="15" width="10.7109375" customWidth="1"/>
    <col min="16" max="16" width="9.42578125" bestFit="1" customWidth="1"/>
    <col min="17" max="17" width="8.140625" customWidth="1"/>
    <col min="18" max="18" width="13.140625" bestFit="1" customWidth="1"/>
    <col min="19" max="19" width="6.28515625" style="460" customWidth="1"/>
  </cols>
  <sheetData>
    <row r="1" spans="1:21" ht="13.5" customHeight="1" x14ac:dyDescent="0.25">
      <c r="A1" s="653" t="s">
        <v>14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</row>
    <row r="2" spans="1:21" ht="12.75" customHeight="1" x14ac:dyDescent="0.25">
      <c r="A2" s="653" t="s">
        <v>15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T2" s="460"/>
    </row>
    <row r="3" spans="1:21" ht="12.75" customHeight="1" x14ac:dyDescent="0.25">
      <c r="A3" s="610"/>
      <c r="B3" s="610"/>
      <c r="C3" s="610"/>
      <c r="D3" s="610"/>
      <c r="E3" s="610"/>
      <c r="F3" s="610"/>
      <c r="G3" s="610"/>
      <c r="H3" s="653" t="s">
        <v>273</v>
      </c>
      <c r="I3" s="696"/>
      <c r="J3" s="610"/>
      <c r="K3" s="610"/>
      <c r="L3" s="610"/>
      <c r="M3" s="610"/>
      <c r="N3" s="610"/>
      <c r="O3" s="610"/>
      <c r="P3" s="610"/>
      <c r="Q3" s="610"/>
      <c r="R3" s="610"/>
    </row>
    <row r="4" spans="1:21" ht="6.75" customHeight="1" x14ac:dyDescent="0.25"/>
    <row r="5" spans="1:21" ht="17.25" customHeight="1" thickBot="1" x14ac:dyDescent="0.3">
      <c r="A5" s="654" t="s">
        <v>0</v>
      </c>
      <c r="B5" s="267" t="s">
        <v>1</v>
      </c>
      <c r="C5" s="656" t="s">
        <v>4</v>
      </c>
      <c r="D5" s="656"/>
      <c r="E5" s="656"/>
      <c r="F5" s="656"/>
      <c r="G5" s="656"/>
      <c r="H5" s="656"/>
      <c r="I5" s="656"/>
      <c r="J5" s="656"/>
      <c r="K5" s="656"/>
      <c r="L5" s="656"/>
      <c r="M5" s="657" t="s">
        <v>5</v>
      </c>
      <c r="N5" s="656"/>
      <c r="O5" s="656"/>
      <c r="P5" s="656"/>
      <c r="Q5" s="656"/>
      <c r="R5" s="658" t="s">
        <v>13</v>
      </c>
    </row>
    <row r="6" spans="1:21" ht="14.25" customHeight="1" thickBot="1" x14ac:dyDescent="0.3">
      <c r="A6" s="655"/>
      <c r="B6" s="1" t="s">
        <v>2</v>
      </c>
      <c r="C6" s="660" t="s">
        <v>6</v>
      </c>
      <c r="D6" s="661"/>
      <c r="E6" s="661"/>
      <c r="F6" s="661"/>
      <c r="G6" s="662"/>
      <c r="H6" s="660" t="s">
        <v>7</v>
      </c>
      <c r="I6" s="661"/>
      <c r="J6" s="661"/>
      <c r="K6" s="661"/>
      <c r="L6" s="663"/>
      <c r="M6" s="73"/>
      <c r="N6" s="664" t="s">
        <v>9</v>
      </c>
      <c r="O6" s="664"/>
      <c r="P6" s="664"/>
      <c r="Q6" s="664"/>
      <c r="R6" s="659"/>
    </row>
    <row r="7" spans="1:21" ht="14.25" customHeight="1" thickBot="1" x14ac:dyDescent="0.3">
      <c r="A7" s="655"/>
      <c r="B7" s="1" t="s">
        <v>3</v>
      </c>
      <c r="C7" s="233" t="s">
        <v>8</v>
      </c>
      <c r="D7" s="268" t="s">
        <v>10</v>
      </c>
      <c r="E7" s="268" t="s">
        <v>11</v>
      </c>
      <c r="F7" s="269" t="s">
        <v>12</v>
      </c>
      <c r="G7" s="270" t="s">
        <v>183</v>
      </c>
      <c r="H7" s="270" t="s">
        <v>8</v>
      </c>
      <c r="I7" s="268" t="s">
        <v>10</v>
      </c>
      <c r="J7" s="268" t="s">
        <v>11</v>
      </c>
      <c r="K7" s="271" t="s">
        <v>12</v>
      </c>
      <c r="L7" s="272" t="s">
        <v>183</v>
      </c>
      <c r="M7" s="270" t="s">
        <v>8</v>
      </c>
      <c r="N7" s="268" t="s">
        <v>10</v>
      </c>
      <c r="O7" s="268" t="s">
        <v>11</v>
      </c>
      <c r="P7" s="271" t="s">
        <v>12</v>
      </c>
      <c r="Q7" s="273" t="s">
        <v>183</v>
      </c>
      <c r="R7" s="659"/>
      <c r="U7" s="585"/>
    </row>
    <row r="8" spans="1:21" ht="21.75" customHeight="1" x14ac:dyDescent="0.25">
      <c r="A8" s="671" t="s">
        <v>244</v>
      </c>
      <c r="B8" s="669"/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69"/>
      <c r="R8" s="672"/>
    </row>
    <row r="9" spans="1:21" ht="36" x14ac:dyDescent="0.25">
      <c r="A9" s="274"/>
      <c r="B9" s="160" t="s">
        <v>71</v>
      </c>
      <c r="C9" s="161">
        <f>D9+E9+F9</f>
        <v>927.2</v>
      </c>
      <c r="D9" s="115">
        <f>D10+D16+D19+D24+D31+D37</f>
        <v>927.2</v>
      </c>
      <c r="E9" s="86">
        <f>E10+E16+E19+E24+E31+E37</f>
        <v>0</v>
      </c>
      <c r="F9" s="19">
        <f>F10+F16+F19+F24+F31+F37</f>
        <v>0</v>
      </c>
      <c r="G9" s="275"/>
      <c r="H9" s="162">
        <f>I9+J9+K9</f>
        <v>927.2</v>
      </c>
      <c r="I9" s="115">
        <f>I10+I16+I19+I24+I31+I37</f>
        <v>927.2</v>
      </c>
      <c r="J9" s="86">
        <f t="shared" ref="J9:K9" si="0">J10+J16+J19+J24+J31+J37</f>
        <v>0</v>
      </c>
      <c r="K9" s="19">
        <f t="shared" si="0"/>
        <v>0</v>
      </c>
      <c r="L9" s="275"/>
      <c r="M9" s="161">
        <f>N9+O9+P9</f>
        <v>920.7</v>
      </c>
      <c r="N9" s="115">
        <f>N10+N16+N19+N24+N31+N37</f>
        <v>920.7</v>
      </c>
      <c r="O9" s="86">
        <f>O10+O16+O19+O24+O31+O37</f>
        <v>0</v>
      </c>
      <c r="P9" s="19">
        <f>P10+P16+P19+P24+P31+P37</f>
        <v>0</v>
      </c>
      <c r="Q9" s="45"/>
      <c r="R9" s="276">
        <f>M9/C9*100</f>
        <v>99.298964624676444</v>
      </c>
    </row>
    <row r="10" spans="1:21" ht="51.75" customHeight="1" x14ac:dyDescent="0.25">
      <c r="A10" s="581"/>
      <c r="B10" s="582" t="s">
        <v>25</v>
      </c>
      <c r="C10" s="42">
        <f>D10+E10+F10</f>
        <v>114.6</v>
      </c>
      <c r="D10" s="17">
        <f>D11+D12+D13+D14+D15</f>
        <v>114.6</v>
      </c>
      <c r="E10" s="82">
        <f t="shared" ref="E10:F10" si="1">E11+E12+E13+E14+E15</f>
        <v>0</v>
      </c>
      <c r="F10" s="82">
        <f t="shared" si="1"/>
        <v>0</v>
      </c>
      <c r="G10" s="285"/>
      <c r="H10" s="42">
        <f>I10+J10+K10</f>
        <v>114.6</v>
      </c>
      <c r="I10" s="82">
        <f>I11+I12+I13+I14+I15</f>
        <v>114.6</v>
      </c>
      <c r="J10" s="82">
        <f t="shared" ref="J10:K10" si="2">J11+J12+J13+J14+J15</f>
        <v>0</v>
      </c>
      <c r="K10" s="82">
        <f t="shared" si="2"/>
        <v>0</v>
      </c>
      <c r="L10" s="285"/>
      <c r="M10" s="42">
        <f>N10+O10+P10</f>
        <v>114.6</v>
      </c>
      <c r="N10" s="17">
        <f>N11+N12+N13+N14+N15</f>
        <v>114.6</v>
      </c>
      <c r="O10" s="82">
        <f t="shared" ref="O10:P10" si="3">O11+O12+O13+O14+O15</f>
        <v>0</v>
      </c>
      <c r="P10" s="82">
        <f t="shared" si="3"/>
        <v>0</v>
      </c>
      <c r="Q10" s="583"/>
      <c r="R10" s="584">
        <f>M10/C10*100</f>
        <v>100</v>
      </c>
    </row>
    <row r="11" spans="1:21" ht="58.5" customHeight="1" x14ac:dyDescent="0.25">
      <c r="A11" s="277" t="s">
        <v>26</v>
      </c>
      <c r="B11" s="93" t="s">
        <v>20</v>
      </c>
      <c r="C11" s="278">
        <f>D11+E11</f>
        <v>35</v>
      </c>
      <c r="D11" s="27">
        <v>35</v>
      </c>
      <c r="E11" s="27"/>
      <c r="F11" s="27"/>
      <c r="G11" s="279"/>
      <c r="H11" s="280">
        <f t="shared" ref="H11:H15" si="4">I11+J11+K11</f>
        <v>35</v>
      </c>
      <c r="I11" s="27">
        <v>35</v>
      </c>
      <c r="J11" s="27"/>
      <c r="K11" s="27"/>
      <c r="L11" s="279"/>
      <c r="M11" s="278">
        <f>N11+O11</f>
        <v>35</v>
      </c>
      <c r="N11" s="27">
        <v>35</v>
      </c>
      <c r="O11" s="27"/>
      <c r="P11" s="27"/>
      <c r="Q11" s="181"/>
      <c r="R11" s="180"/>
    </row>
    <row r="12" spans="1:21" ht="49.5" customHeight="1" x14ac:dyDescent="0.25">
      <c r="A12" s="5" t="s">
        <v>27</v>
      </c>
      <c r="B12" s="159" t="s">
        <v>21</v>
      </c>
      <c r="C12" s="101">
        <f t="shared" ref="C12:C23" si="5">D12</f>
        <v>41.4</v>
      </c>
      <c r="D12" s="25">
        <v>41.4</v>
      </c>
      <c r="E12" s="25"/>
      <c r="F12" s="25"/>
      <c r="G12" s="282"/>
      <c r="H12" s="177">
        <f t="shared" si="4"/>
        <v>41.4</v>
      </c>
      <c r="I12" s="25">
        <v>41.4</v>
      </c>
      <c r="J12" s="25"/>
      <c r="K12" s="25"/>
      <c r="L12" s="282"/>
      <c r="M12" s="101">
        <f t="shared" ref="M12:M23" si="6">N12</f>
        <v>41.4</v>
      </c>
      <c r="N12" s="25">
        <v>41.4</v>
      </c>
      <c r="O12" s="25"/>
      <c r="P12" s="25"/>
      <c r="Q12" s="48"/>
      <c r="R12" s="30"/>
    </row>
    <row r="13" spans="1:21" ht="24" x14ac:dyDescent="0.25">
      <c r="A13" s="4" t="s">
        <v>28</v>
      </c>
      <c r="B13" s="89" t="s">
        <v>22</v>
      </c>
      <c r="C13" s="101">
        <f t="shared" si="5"/>
        <v>2.8</v>
      </c>
      <c r="D13" s="25">
        <v>2.8</v>
      </c>
      <c r="E13" s="25"/>
      <c r="F13" s="25"/>
      <c r="G13" s="282"/>
      <c r="H13" s="177">
        <f t="shared" si="4"/>
        <v>2.8</v>
      </c>
      <c r="I13" s="25">
        <v>2.8</v>
      </c>
      <c r="J13" s="25"/>
      <c r="K13" s="25"/>
      <c r="L13" s="282"/>
      <c r="M13" s="101">
        <f t="shared" si="6"/>
        <v>2.8</v>
      </c>
      <c r="N13" s="25">
        <v>2.8</v>
      </c>
      <c r="O13" s="25"/>
      <c r="P13" s="25"/>
      <c r="Q13" s="48"/>
      <c r="R13" s="30"/>
    </row>
    <row r="14" spans="1:21" ht="24.75" customHeight="1" x14ac:dyDescent="0.25">
      <c r="A14" s="4" t="s">
        <v>29</v>
      </c>
      <c r="B14" s="89" t="s">
        <v>23</v>
      </c>
      <c r="C14" s="101">
        <f t="shared" si="5"/>
        <v>10</v>
      </c>
      <c r="D14" s="25">
        <v>10</v>
      </c>
      <c r="E14" s="25"/>
      <c r="F14" s="25"/>
      <c r="G14" s="282"/>
      <c r="H14" s="177">
        <f t="shared" si="4"/>
        <v>10</v>
      </c>
      <c r="I14" s="25">
        <v>10</v>
      </c>
      <c r="J14" s="25"/>
      <c r="K14" s="25"/>
      <c r="L14" s="282"/>
      <c r="M14" s="101">
        <f t="shared" si="6"/>
        <v>10</v>
      </c>
      <c r="N14" s="25">
        <v>10</v>
      </c>
      <c r="O14" s="25"/>
      <c r="P14" s="25"/>
      <c r="Q14" s="48"/>
      <c r="R14" s="30"/>
    </row>
    <row r="15" spans="1:21" ht="23.25" customHeight="1" x14ac:dyDescent="0.25">
      <c r="A15" s="4" t="s">
        <v>30</v>
      </c>
      <c r="B15" s="89" t="s">
        <v>24</v>
      </c>
      <c r="C15" s="101">
        <f t="shared" si="5"/>
        <v>25.4</v>
      </c>
      <c r="D15" s="25">
        <v>25.4</v>
      </c>
      <c r="E15" s="25"/>
      <c r="F15" s="25"/>
      <c r="G15" s="282"/>
      <c r="H15" s="177">
        <f t="shared" si="4"/>
        <v>25.4</v>
      </c>
      <c r="I15" s="25">
        <v>25.4</v>
      </c>
      <c r="J15" s="25"/>
      <c r="K15" s="25"/>
      <c r="L15" s="282"/>
      <c r="M15" s="101">
        <f t="shared" si="6"/>
        <v>25.4</v>
      </c>
      <c r="N15" s="25">
        <v>25.4</v>
      </c>
      <c r="O15" s="25"/>
      <c r="P15" s="25"/>
      <c r="Q15" s="48"/>
      <c r="R15" s="30"/>
    </row>
    <row r="16" spans="1:21" ht="36" customHeight="1" x14ac:dyDescent="0.25">
      <c r="A16" s="13"/>
      <c r="B16" s="71" t="s">
        <v>31</v>
      </c>
      <c r="C16" s="42">
        <f t="shared" si="5"/>
        <v>268.60000000000002</v>
      </c>
      <c r="D16" s="17">
        <f>D17+D18</f>
        <v>268.60000000000002</v>
      </c>
      <c r="E16" s="82">
        <f t="shared" ref="E16:F16" si="7">E17+E18</f>
        <v>0</v>
      </c>
      <c r="F16" s="82">
        <f t="shared" si="7"/>
        <v>0</v>
      </c>
      <c r="G16" s="285"/>
      <c r="H16" s="42">
        <f>I16+J16+K16</f>
        <v>268.60000000000002</v>
      </c>
      <c r="I16" s="82">
        <f>I17+I18</f>
        <v>268.60000000000002</v>
      </c>
      <c r="J16" s="82">
        <f t="shared" ref="J16:K16" si="8">J17+J18</f>
        <v>0</v>
      </c>
      <c r="K16" s="82">
        <f t="shared" si="8"/>
        <v>0</v>
      </c>
      <c r="L16" s="285"/>
      <c r="M16" s="42">
        <f t="shared" si="6"/>
        <v>262.10000000000002</v>
      </c>
      <c r="N16" s="17">
        <f>N17+N18</f>
        <v>262.10000000000002</v>
      </c>
      <c r="O16" s="82">
        <f t="shared" ref="O16:P16" si="9">O17+O18</f>
        <v>0</v>
      </c>
      <c r="P16" s="82">
        <f t="shared" si="9"/>
        <v>0</v>
      </c>
      <c r="Q16" s="83"/>
      <c r="R16" s="52">
        <f>M16/C16*100</f>
        <v>97.580044676098282</v>
      </c>
    </row>
    <row r="17" spans="1:18" ht="24" x14ac:dyDescent="0.25">
      <c r="A17" s="8" t="s">
        <v>34</v>
      </c>
      <c r="B17" s="89" t="s">
        <v>32</v>
      </c>
      <c r="C17" s="100">
        <f t="shared" si="5"/>
        <v>0</v>
      </c>
      <c r="D17" s="26">
        <v>0</v>
      </c>
      <c r="E17" s="26"/>
      <c r="F17" s="26"/>
      <c r="G17" s="283"/>
      <c r="H17" s="49">
        <f t="shared" ref="H17:H18" si="10">I17+J17+K17</f>
        <v>0</v>
      </c>
      <c r="I17" s="26">
        <v>0</v>
      </c>
      <c r="J17" s="26"/>
      <c r="K17" s="26"/>
      <c r="L17" s="283"/>
      <c r="M17" s="100">
        <f t="shared" si="6"/>
        <v>0</v>
      </c>
      <c r="N17" s="26">
        <v>0</v>
      </c>
      <c r="O17" s="26"/>
      <c r="P17" s="26"/>
      <c r="Q17" s="48"/>
      <c r="R17" s="30"/>
    </row>
    <row r="18" spans="1:18" ht="25.15" customHeight="1" x14ac:dyDescent="0.25">
      <c r="A18" s="8" t="s">
        <v>103</v>
      </c>
      <c r="B18" s="89" t="s">
        <v>33</v>
      </c>
      <c r="C18" s="100">
        <f t="shared" si="5"/>
        <v>268.60000000000002</v>
      </c>
      <c r="D18" s="26">
        <v>268.60000000000002</v>
      </c>
      <c r="E18" s="26"/>
      <c r="F18" s="26"/>
      <c r="G18" s="283"/>
      <c r="H18" s="49">
        <f t="shared" si="10"/>
        <v>268.60000000000002</v>
      </c>
      <c r="I18" s="26">
        <v>268.60000000000002</v>
      </c>
      <c r="J18" s="26"/>
      <c r="K18" s="26"/>
      <c r="L18" s="283"/>
      <c r="M18" s="100">
        <f t="shared" si="6"/>
        <v>262.10000000000002</v>
      </c>
      <c r="N18" s="26">
        <v>262.10000000000002</v>
      </c>
      <c r="O18" s="26"/>
      <c r="P18" s="26"/>
      <c r="Q18" s="48"/>
      <c r="R18" s="30"/>
    </row>
    <row r="19" spans="1:18" ht="42.75" customHeight="1" x14ac:dyDescent="0.25">
      <c r="A19" s="14"/>
      <c r="B19" s="90" t="s">
        <v>70</v>
      </c>
      <c r="C19" s="42">
        <f t="shared" si="5"/>
        <v>103.19999999999999</v>
      </c>
      <c r="D19" s="106">
        <f>D20+D21+D22+D23</f>
        <v>103.19999999999999</v>
      </c>
      <c r="E19" s="84">
        <f t="shared" ref="E19:F19" si="11">E20+E21+E22+E23</f>
        <v>0</v>
      </c>
      <c r="F19" s="84">
        <f t="shared" si="11"/>
        <v>0</v>
      </c>
      <c r="G19" s="286"/>
      <c r="H19" s="42">
        <f>I19+J19+K19</f>
        <v>103.19999999999999</v>
      </c>
      <c r="I19" s="84">
        <f>I20+I21+I22+I23</f>
        <v>103.19999999999999</v>
      </c>
      <c r="J19" s="84">
        <f t="shared" ref="J19:K19" si="12">J20+J21+J22+J23</f>
        <v>0</v>
      </c>
      <c r="K19" s="84">
        <f t="shared" si="12"/>
        <v>0</v>
      </c>
      <c r="L19" s="286"/>
      <c r="M19" s="42">
        <f t="shared" si="6"/>
        <v>103.19999999999999</v>
      </c>
      <c r="N19" s="106">
        <f>N20+N21+N22+N23</f>
        <v>103.19999999999999</v>
      </c>
      <c r="O19" s="84">
        <f t="shared" ref="O19:P19" si="13">O20+O21+O22+O23</f>
        <v>0</v>
      </c>
      <c r="P19" s="84">
        <f t="shared" si="13"/>
        <v>0</v>
      </c>
      <c r="Q19" s="83"/>
      <c r="R19" s="52">
        <f>M19/C19*100</f>
        <v>100</v>
      </c>
    </row>
    <row r="20" spans="1:18" ht="51" customHeight="1" x14ac:dyDescent="0.25">
      <c r="A20" s="6" t="s">
        <v>40</v>
      </c>
      <c r="B20" s="89" t="s">
        <v>36</v>
      </c>
      <c r="C20" s="100">
        <f t="shared" si="5"/>
        <v>39.299999999999997</v>
      </c>
      <c r="D20" s="97">
        <v>39.299999999999997</v>
      </c>
      <c r="E20" s="29"/>
      <c r="F20" s="25"/>
      <c r="G20" s="287"/>
      <c r="H20" s="49">
        <f t="shared" ref="H20:H23" si="14">I20+J20+K20</f>
        <v>39.299999999999997</v>
      </c>
      <c r="I20" s="97">
        <v>39.299999999999997</v>
      </c>
      <c r="J20" s="30"/>
      <c r="K20" s="26"/>
      <c r="L20" s="283"/>
      <c r="M20" s="100">
        <f t="shared" si="6"/>
        <v>39.299999999999997</v>
      </c>
      <c r="N20" s="97">
        <v>39.299999999999997</v>
      </c>
      <c r="O20" s="29"/>
      <c r="P20" s="25"/>
      <c r="Q20" s="48"/>
      <c r="R20" s="30"/>
    </row>
    <row r="21" spans="1:18" ht="86.25" customHeight="1" x14ac:dyDescent="0.25">
      <c r="A21" s="7" t="s">
        <v>35</v>
      </c>
      <c r="B21" s="89" t="s">
        <v>37</v>
      </c>
      <c r="C21" s="100">
        <f t="shared" si="5"/>
        <v>9.8000000000000007</v>
      </c>
      <c r="D21" s="97">
        <v>9.8000000000000007</v>
      </c>
      <c r="E21" s="29"/>
      <c r="F21" s="25"/>
      <c r="G21" s="287"/>
      <c r="H21" s="49">
        <f t="shared" si="14"/>
        <v>9.8000000000000007</v>
      </c>
      <c r="I21" s="97">
        <v>9.8000000000000007</v>
      </c>
      <c r="J21" s="30"/>
      <c r="K21" s="26"/>
      <c r="L21" s="283"/>
      <c r="M21" s="100">
        <f t="shared" si="6"/>
        <v>9.8000000000000007</v>
      </c>
      <c r="N21" s="97">
        <v>9.8000000000000007</v>
      </c>
      <c r="O21" s="29"/>
      <c r="P21" s="25"/>
      <c r="Q21" s="48"/>
      <c r="R21" s="30"/>
    </row>
    <row r="22" spans="1:18" ht="28.5" customHeight="1" x14ac:dyDescent="0.25">
      <c r="A22" s="7" t="s">
        <v>41</v>
      </c>
      <c r="B22" s="89" t="s">
        <v>38</v>
      </c>
      <c r="C22" s="100">
        <f t="shared" si="5"/>
        <v>0</v>
      </c>
      <c r="D22" s="97">
        <v>0</v>
      </c>
      <c r="E22" s="29"/>
      <c r="F22" s="25"/>
      <c r="G22" s="287"/>
      <c r="H22" s="49">
        <f t="shared" si="14"/>
        <v>0</v>
      </c>
      <c r="I22" s="97">
        <v>0</v>
      </c>
      <c r="J22" s="30"/>
      <c r="K22" s="26"/>
      <c r="L22" s="283"/>
      <c r="M22" s="100">
        <f t="shared" si="6"/>
        <v>0</v>
      </c>
      <c r="N22" s="97">
        <v>0</v>
      </c>
      <c r="O22" s="29"/>
      <c r="P22" s="25"/>
      <c r="Q22" s="48"/>
      <c r="R22" s="30"/>
    </row>
    <row r="23" spans="1:18" ht="36.75" customHeight="1" x14ac:dyDescent="0.25">
      <c r="A23" s="7" t="s">
        <v>42</v>
      </c>
      <c r="B23" s="89" t="s">
        <v>39</v>
      </c>
      <c r="C23" s="100">
        <f t="shared" si="5"/>
        <v>54.1</v>
      </c>
      <c r="D23" s="97">
        <v>54.1</v>
      </c>
      <c r="E23" s="29"/>
      <c r="F23" s="25"/>
      <c r="G23" s="287"/>
      <c r="H23" s="49">
        <f t="shared" si="14"/>
        <v>54.1</v>
      </c>
      <c r="I23" s="97">
        <v>54.1</v>
      </c>
      <c r="J23" s="30"/>
      <c r="K23" s="26"/>
      <c r="L23" s="283"/>
      <c r="M23" s="100">
        <f t="shared" si="6"/>
        <v>54.1</v>
      </c>
      <c r="N23" s="97">
        <v>54.1</v>
      </c>
      <c r="O23" s="29"/>
      <c r="P23" s="25"/>
      <c r="Q23" s="48"/>
      <c r="R23" s="30"/>
    </row>
    <row r="24" spans="1:18" ht="23.45" customHeight="1" x14ac:dyDescent="0.25">
      <c r="A24" s="15"/>
      <c r="B24" s="72" t="s">
        <v>43</v>
      </c>
      <c r="C24" s="42">
        <f>D24+E24+F24</f>
        <v>127.5</v>
      </c>
      <c r="D24" s="18">
        <f>D25+D26+D27+D28+D29+D30</f>
        <v>127.5</v>
      </c>
      <c r="E24" s="18">
        <f>+E25+E26+E27+E28+E29+E30</f>
        <v>0</v>
      </c>
      <c r="F24" s="18">
        <f>+F25+F26+F27+F28+F29+F30</f>
        <v>0</v>
      </c>
      <c r="G24" s="288"/>
      <c r="H24" s="42">
        <f>I24+J24+K24</f>
        <v>127.5</v>
      </c>
      <c r="I24" s="18">
        <f>+I25+I26+I27+I28+I29+I30</f>
        <v>127.5</v>
      </c>
      <c r="J24" s="18">
        <f>+J25+J26+J27+J28+J29+J30</f>
        <v>0</v>
      </c>
      <c r="K24" s="18">
        <f>+K25+K26+K27+K28+K29+K30</f>
        <v>0</v>
      </c>
      <c r="L24" s="288"/>
      <c r="M24" s="42">
        <f>N24+O24+P24</f>
        <v>127.5</v>
      </c>
      <c r="N24" s="18">
        <f>N25+N26+N27+N28+N29+N30</f>
        <v>127.5</v>
      </c>
      <c r="O24" s="18">
        <f>+O25+O26+O27+O28+O29+O30</f>
        <v>0</v>
      </c>
      <c r="P24" s="18">
        <f>+P25+P26+P27+P28+P29+P30</f>
        <v>0</v>
      </c>
      <c r="Q24" s="43"/>
      <c r="R24" s="52">
        <f>M24/C24*100</f>
        <v>100</v>
      </c>
    </row>
    <row r="25" spans="1:18" ht="36" customHeight="1" x14ac:dyDescent="0.25">
      <c r="A25" s="6" t="s">
        <v>50</v>
      </c>
      <c r="B25" s="89" t="s">
        <v>44</v>
      </c>
      <c r="C25" s="103">
        <f t="shared" ref="C25:C30" si="15">D25</f>
        <v>0</v>
      </c>
      <c r="D25" s="99">
        <v>0</v>
      </c>
      <c r="E25" s="30"/>
      <c r="F25" s="26"/>
      <c r="G25" s="283"/>
      <c r="H25" s="103">
        <f t="shared" ref="H25:H30" si="16">I25+J25+K25</f>
        <v>0</v>
      </c>
      <c r="I25" s="99">
        <v>0</v>
      </c>
      <c r="J25" s="30"/>
      <c r="K25" s="26"/>
      <c r="L25" s="283"/>
      <c r="M25" s="103">
        <f t="shared" ref="M25:M30" si="17">N25</f>
        <v>0</v>
      </c>
      <c r="N25" s="99">
        <v>0</v>
      </c>
      <c r="O25" s="30"/>
      <c r="P25" s="26"/>
      <c r="Q25" s="48"/>
      <c r="R25" s="30"/>
    </row>
    <row r="26" spans="1:18" ht="24" customHeight="1" x14ac:dyDescent="0.25">
      <c r="A26" s="6" t="s">
        <v>51</v>
      </c>
      <c r="B26" s="89" t="s">
        <v>45</v>
      </c>
      <c r="C26" s="103">
        <f t="shared" si="15"/>
        <v>45</v>
      </c>
      <c r="D26" s="99">
        <v>45</v>
      </c>
      <c r="E26" s="30"/>
      <c r="F26" s="26"/>
      <c r="G26" s="283"/>
      <c r="H26" s="103">
        <f t="shared" si="16"/>
        <v>45</v>
      </c>
      <c r="I26" s="99">
        <v>45</v>
      </c>
      <c r="J26" s="30"/>
      <c r="K26" s="26"/>
      <c r="L26" s="283"/>
      <c r="M26" s="103">
        <f t="shared" si="17"/>
        <v>45</v>
      </c>
      <c r="N26" s="99">
        <v>45</v>
      </c>
      <c r="O26" s="30"/>
      <c r="P26" s="26"/>
      <c r="Q26" s="48"/>
      <c r="R26" s="30"/>
    </row>
    <row r="27" spans="1:18" ht="27" customHeight="1" x14ac:dyDescent="0.25">
      <c r="A27" s="6" t="s">
        <v>52</v>
      </c>
      <c r="B27" s="89" t="s">
        <v>46</v>
      </c>
      <c r="C27" s="218">
        <f t="shared" si="15"/>
        <v>7.3</v>
      </c>
      <c r="D27" s="99">
        <v>7.3</v>
      </c>
      <c r="E27" s="30"/>
      <c r="F27" s="26"/>
      <c r="G27" s="283"/>
      <c r="H27" s="103">
        <f t="shared" si="16"/>
        <v>7.3</v>
      </c>
      <c r="I27" s="99">
        <v>7.3</v>
      </c>
      <c r="J27" s="30"/>
      <c r="K27" s="26"/>
      <c r="L27" s="283"/>
      <c r="M27" s="218">
        <f t="shared" si="17"/>
        <v>7.3</v>
      </c>
      <c r="N27" s="99">
        <v>7.3</v>
      </c>
      <c r="O27" s="30"/>
      <c r="P27" s="26"/>
      <c r="Q27" s="48"/>
      <c r="R27" s="30"/>
    </row>
    <row r="28" spans="1:18" ht="22.5" customHeight="1" x14ac:dyDescent="0.25">
      <c r="A28" s="6" t="s">
        <v>53</v>
      </c>
      <c r="B28" s="89" t="s">
        <v>47</v>
      </c>
      <c r="C28" s="103">
        <f t="shared" si="15"/>
        <v>57.5</v>
      </c>
      <c r="D28" s="99">
        <v>57.5</v>
      </c>
      <c r="E28" s="30"/>
      <c r="F28" s="26"/>
      <c r="G28" s="283"/>
      <c r="H28" s="103">
        <f t="shared" si="16"/>
        <v>57.5</v>
      </c>
      <c r="I28" s="99">
        <v>57.5</v>
      </c>
      <c r="J28" s="30"/>
      <c r="K28" s="26"/>
      <c r="L28" s="283"/>
      <c r="M28" s="103">
        <f t="shared" si="17"/>
        <v>57.5</v>
      </c>
      <c r="N28" s="99">
        <v>57.5</v>
      </c>
      <c r="O28" s="30"/>
      <c r="P28" s="26"/>
      <c r="Q28" s="48"/>
      <c r="R28" s="30"/>
    </row>
    <row r="29" spans="1:18" ht="27.75" customHeight="1" x14ac:dyDescent="0.25">
      <c r="A29" s="6" t="s">
        <v>54</v>
      </c>
      <c r="B29" s="89" t="s">
        <v>48</v>
      </c>
      <c r="C29" s="103">
        <f t="shared" si="15"/>
        <v>0</v>
      </c>
      <c r="D29" s="99">
        <v>0</v>
      </c>
      <c r="E29" s="30"/>
      <c r="F29" s="26"/>
      <c r="G29" s="283"/>
      <c r="H29" s="103">
        <f t="shared" si="16"/>
        <v>0</v>
      </c>
      <c r="I29" s="99">
        <v>0</v>
      </c>
      <c r="J29" s="30"/>
      <c r="K29" s="26"/>
      <c r="L29" s="283"/>
      <c r="M29" s="103">
        <f t="shared" si="17"/>
        <v>0</v>
      </c>
      <c r="N29" s="99">
        <v>0</v>
      </c>
      <c r="O29" s="30"/>
      <c r="P29" s="26"/>
      <c r="Q29" s="48"/>
      <c r="R29" s="30"/>
    </row>
    <row r="30" spans="1:18" ht="47.25" customHeight="1" x14ac:dyDescent="0.25">
      <c r="A30" s="6" t="s">
        <v>55</v>
      </c>
      <c r="B30" s="91" t="s">
        <v>49</v>
      </c>
      <c r="C30" s="104">
        <f t="shared" si="15"/>
        <v>17.7</v>
      </c>
      <c r="D30" s="105">
        <v>17.7</v>
      </c>
      <c r="E30" s="178"/>
      <c r="F30" s="102"/>
      <c r="G30" s="289"/>
      <c r="H30" s="104">
        <f t="shared" si="16"/>
        <v>17.7</v>
      </c>
      <c r="I30" s="105">
        <v>17.7</v>
      </c>
      <c r="J30" s="178"/>
      <c r="K30" s="102"/>
      <c r="L30" s="289"/>
      <c r="M30" s="104">
        <f t="shared" si="17"/>
        <v>17.7</v>
      </c>
      <c r="N30" s="105">
        <v>17.7</v>
      </c>
      <c r="O30" s="178"/>
      <c r="P30" s="102"/>
      <c r="Q30" s="48"/>
      <c r="R30" s="178"/>
    </row>
    <row r="31" spans="1:18" ht="24.6" customHeight="1" x14ac:dyDescent="0.25">
      <c r="A31" s="16"/>
      <c r="B31" s="92" t="s">
        <v>56</v>
      </c>
      <c r="C31" s="42">
        <f>D31+E31+F31</f>
        <v>288.29999999999995</v>
      </c>
      <c r="D31" s="17">
        <f>D32+D33+D34+D35+D36</f>
        <v>288.29999999999995</v>
      </c>
      <c r="E31" s="17">
        <f t="shared" ref="E31:F31" si="18">E32+E33+E34+E35+E36</f>
        <v>0</v>
      </c>
      <c r="F31" s="17">
        <f t="shared" si="18"/>
        <v>0</v>
      </c>
      <c r="G31" s="290"/>
      <c r="H31" s="42">
        <f>I31+J31+K31</f>
        <v>288.29999999999995</v>
      </c>
      <c r="I31" s="17">
        <f>I32+I33+I34+I35+I36</f>
        <v>288.29999999999995</v>
      </c>
      <c r="J31" s="17">
        <f t="shared" ref="J31:K31" si="19">J32+J33+J34+J35+J36</f>
        <v>0</v>
      </c>
      <c r="K31" s="17">
        <f t="shared" si="19"/>
        <v>0</v>
      </c>
      <c r="L31" s="290"/>
      <c r="M31" s="42">
        <f>N31+O31+P31</f>
        <v>288.29999999999995</v>
      </c>
      <c r="N31" s="17">
        <f>N32+N33+N34+N35+N36</f>
        <v>288.29999999999995</v>
      </c>
      <c r="O31" s="17">
        <f t="shared" ref="O31:P31" si="20">O32+O33+O34+O35+O36</f>
        <v>0</v>
      </c>
      <c r="P31" s="17">
        <f t="shared" si="20"/>
        <v>0</v>
      </c>
      <c r="Q31" s="43"/>
      <c r="R31" s="52">
        <f>M31/C31*100</f>
        <v>100</v>
      </c>
    </row>
    <row r="32" spans="1:18" ht="78.75" customHeight="1" x14ac:dyDescent="0.25">
      <c r="A32" s="9" t="s">
        <v>62</v>
      </c>
      <c r="B32" s="93" t="s">
        <v>57</v>
      </c>
      <c r="C32" s="107">
        <f t="shared" ref="C32:C38" si="21">D32</f>
        <v>62</v>
      </c>
      <c r="D32" s="98">
        <v>62</v>
      </c>
      <c r="E32" s="180"/>
      <c r="F32" s="281"/>
      <c r="G32" s="291"/>
      <c r="H32" s="292">
        <f>I32+J32+K32</f>
        <v>62</v>
      </c>
      <c r="I32" s="98">
        <v>62</v>
      </c>
      <c r="J32" s="180"/>
      <c r="K32" s="281"/>
      <c r="L32" s="291"/>
      <c r="M32" s="107">
        <f t="shared" ref="M32:M38" si="22">N32</f>
        <v>62</v>
      </c>
      <c r="N32" s="98">
        <v>62</v>
      </c>
      <c r="O32" s="180"/>
      <c r="P32" s="281"/>
      <c r="Q32" s="48"/>
      <c r="R32" s="180"/>
    </row>
    <row r="33" spans="1:18" ht="36" x14ac:dyDescent="0.25">
      <c r="A33" s="10" t="s">
        <v>63</v>
      </c>
      <c r="B33" s="89" t="s">
        <v>58</v>
      </c>
      <c r="C33" s="100">
        <f t="shared" si="21"/>
        <v>25.2</v>
      </c>
      <c r="D33" s="99">
        <v>25.2</v>
      </c>
      <c r="E33" s="30"/>
      <c r="F33" s="26"/>
      <c r="G33" s="283"/>
      <c r="H33" s="49">
        <f t="shared" ref="H33:H36" si="23">I33+J33+K33</f>
        <v>25.2</v>
      </c>
      <c r="I33" s="99">
        <v>25.2</v>
      </c>
      <c r="J33" s="30"/>
      <c r="K33" s="26"/>
      <c r="L33" s="283"/>
      <c r="M33" s="100">
        <f t="shared" si="22"/>
        <v>25.2</v>
      </c>
      <c r="N33" s="99">
        <v>25.2</v>
      </c>
      <c r="O33" s="30"/>
      <c r="P33" s="26"/>
      <c r="Q33" s="48"/>
      <c r="R33" s="30"/>
    </row>
    <row r="34" spans="1:18" ht="37.5" customHeight="1" x14ac:dyDescent="0.25">
      <c r="A34" s="10" t="s">
        <v>64</v>
      </c>
      <c r="B34" s="89" t="s">
        <v>59</v>
      </c>
      <c r="C34" s="100">
        <f t="shared" si="21"/>
        <v>5.6</v>
      </c>
      <c r="D34" s="99">
        <v>5.6</v>
      </c>
      <c r="E34" s="30"/>
      <c r="F34" s="26"/>
      <c r="G34" s="283"/>
      <c r="H34" s="49">
        <f t="shared" si="23"/>
        <v>5.6</v>
      </c>
      <c r="I34" s="99">
        <v>5.6</v>
      </c>
      <c r="J34" s="30"/>
      <c r="K34" s="26"/>
      <c r="L34" s="283"/>
      <c r="M34" s="100">
        <f t="shared" si="22"/>
        <v>5.6</v>
      </c>
      <c r="N34" s="99">
        <v>5.6</v>
      </c>
      <c r="O34" s="30"/>
      <c r="P34" s="26"/>
      <c r="Q34" s="48"/>
      <c r="R34" s="30"/>
    </row>
    <row r="35" spans="1:18" ht="34.5" customHeight="1" x14ac:dyDescent="0.25">
      <c r="A35" s="10" t="s">
        <v>65</v>
      </c>
      <c r="B35" s="89" t="s">
        <v>60</v>
      </c>
      <c r="C35" s="100">
        <f t="shared" si="21"/>
        <v>135.6</v>
      </c>
      <c r="D35" s="99">
        <v>135.6</v>
      </c>
      <c r="E35" s="30"/>
      <c r="F35" s="26"/>
      <c r="G35" s="283"/>
      <c r="H35" s="49">
        <f t="shared" si="23"/>
        <v>135.6</v>
      </c>
      <c r="I35" s="99">
        <v>135.6</v>
      </c>
      <c r="J35" s="30"/>
      <c r="K35" s="26"/>
      <c r="L35" s="283"/>
      <c r="M35" s="100">
        <f t="shared" si="22"/>
        <v>135.6</v>
      </c>
      <c r="N35" s="99">
        <v>135.6</v>
      </c>
      <c r="O35" s="30"/>
      <c r="P35" s="26"/>
      <c r="Q35" s="48"/>
      <c r="R35" s="30"/>
    </row>
    <row r="36" spans="1:18" ht="42" customHeight="1" x14ac:dyDescent="0.25">
      <c r="A36" s="10" t="s">
        <v>66</v>
      </c>
      <c r="B36" s="89" t="s">
        <v>61</v>
      </c>
      <c r="C36" s="100">
        <f t="shared" si="21"/>
        <v>59.9</v>
      </c>
      <c r="D36" s="99">
        <v>59.9</v>
      </c>
      <c r="E36" s="30"/>
      <c r="F36" s="26"/>
      <c r="G36" s="283"/>
      <c r="H36" s="49">
        <f t="shared" si="23"/>
        <v>59.9</v>
      </c>
      <c r="I36" s="99">
        <v>59.9</v>
      </c>
      <c r="J36" s="30"/>
      <c r="K36" s="26"/>
      <c r="L36" s="283"/>
      <c r="M36" s="100">
        <f t="shared" si="22"/>
        <v>59.9</v>
      </c>
      <c r="N36" s="99">
        <v>59.9</v>
      </c>
      <c r="O36" s="30"/>
      <c r="P36" s="26"/>
      <c r="Q36" s="48"/>
      <c r="R36" s="30"/>
    </row>
    <row r="37" spans="1:18" ht="28.15" customHeight="1" x14ac:dyDescent="0.25">
      <c r="A37" s="8"/>
      <c r="B37" s="92" t="s">
        <v>69</v>
      </c>
      <c r="C37" s="42">
        <f t="shared" si="21"/>
        <v>25</v>
      </c>
      <c r="D37" s="20">
        <f>D38</f>
        <v>25</v>
      </c>
      <c r="E37" s="20">
        <f t="shared" ref="E37:F37" si="24">E38</f>
        <v>0</v>
      </c>
      <c r="F37" s="17">
        <f t="shared" si="24"/>
        <v>0</v>
      </c>
      <c r="G37" s="290"/>
      <c r="H37" s="42">
        <f t="shared" ref="H37:K37" si="25">H38</f>
        <v>25</v>
      </c>
      <c r="I37" s="20">
        <f t="shared" si="25"/>
        <v>25</v>
      </c>
      <c r="J37" s="20">
        <f t="shared" si="25"/>
        <v>0</v>
      </c>
      <c r="K37" s="17">
        <f t="shared" si="25"/>
        <v>0</v>
      </c>
      <c r="L37" s="290"/>
      <c r="M37" s="42">
        <f t="shared" si="22"/>
        <v>25</v>
      </c>
      <c r="N37" s="20">
        <f>N38</f>
        <v>25</v>
      </c>
      <c r="O37" s="20">
        <f t="shared" ref="O37:P37" si="26">O38</f>
        <v>0</v>
      </c>
      <c r="P37" s="17">
        <f t="shared" si="26"/>
        <v>0</v>
      </c>
      <c r="Q37" s="43"/>
      <c r="R37" s="52">
        <f>M37/C37*100</f>
        <v>100</v>
      </c>
    </row>
    <row r="38" spans="1:18" ht="47.25" customHeight="1" x14ac:dyDescent="0.25">
      <c r="A38" s="8" t="s">
        <v>68</v>
      </c>
      <c r="B38" s="89" t="s">
        <v>67</v>
      </c>
      <c r="C38" s="103">
        <f t="shared" si="21"/>
        <v>25</v>
      </c>
      <c r="D38" s="26">
        <v>25</v>
      </c>
      <c r="E38" s="26"/>
      <c r="F38" s="26"/>
      <c r="G38" s="283"/>
      <c r="H38" s="293">
        <f t="shared" ref="H38:H50" si="27">I38+J38+K38</f>
        <v>25</v>
      </c>
      <c r="I38" s="26">
        <v>25</v>
      </c>
      <c r="J38" s="26"/>
      <c r="K38" s="26"/>
      <c r="L38" s="283"/>
      <c r="M38" s="103">
        <f t="shared" si="22"/>
        <v>25</v>
      </c>
      <c r="N38" s="26">
        <v>25</v>
      </c>
      <c r="O38" s="26"/>
      <c r="P38" s="26"/>
      <c r="Q38" s="48"/>
      <c r="R38" s="30"/>
    </row>
    <row r="39" spans="1:18" ht="36" x14ac:dyDescent="0.25">
      <c r="A39" s="12"/>
      <c r="B39" s="88" t="s">
        <v>16</v>
      </c>
      <c r="C39" s="110">
        <f>D39+E39+F39</f>
        <v>921.1</v>
      </c>
      <c r="D39" s="111">
        <f>D40</f>
        <v>921.1</v>
      </c>
      <c r="E39" s="19">
        <f t="shared" ref="E39:F39" si="28">E40</f>
        <v>0</v>
      </c>
      <c r="F39" s="19">
        <f t="shared" si="28"/>
        <v>0</v>
      </c>
      <c r="G39" s="151"/>
      <c r="H39" s="85">
        <f t="shared" si="27"/>
        <v>921.1</v>
      </c>
      <c r="I39" s="19">
        <f>I40</f>
        <v>921.1</v>
      </c>
      <c r="J39" s="19">
        <f t="shared" ref="J39:K39" si="29">J40</f>
        <v>0</v>
      </c>
      <c r="K39" s="19">
        <f t="shared" si="29"/>
        <v>0</v>
      </c>
      <c r="L39" s="151"/>
      <c r="M39" s="110">
        <f>N39+O39+P39</f>
        <v>724.5</v>
      </c>
      <c r="N39" s="111">
        <f>N40</f>
        <v>724.5</v>
      </c>
      <c r="O39" s="19">
        <f t="shared" ref="O39:P39" si="30">O40</f>
        <v>0</v>
      </c>
      <c r="P39" s="19">
        <f t="shared" si="30"/>
        <v>0</v>
      </c>
      <c r="Q39" s="45"/>
      <c r="R39" s="51">
        <f>M39/C39*100</f>
        <v>78.655954836608402</v>
      </c>
    </row>
    <row r="40" spans="1:18" ht="33.75" customHeight="1" x14ac:dyDescent="0.25">
      <c r="A40" s="4"/>
      <c r="B40" s="89" t="s">
        <v>72</v>
      </c>
      <c r="C40" s="103">
        <f>D40+E40+F40</f>
        <v>921.1</v>
      </c>
      <c r="D40" s="26">
        <v>921.1</v>
      </c>
      <c r="E40" s="26"/>
      <c r="F40" s="26"/>
      <c r="G40" s="283"/>
      <c r="H40" s="103">
        <f t="shared" si="27"/>
        <v>921.1</v>
      </c>
      <c r="I40" s="26">
        <v>921.1</v>
      </c>
      <c r="J40" s="26"/>
      <c r="K40" s="26"/>
      <c r="L40" s="283"/>
      <c r="M40" s="103">
        <f>N40+O40+P40</f>
        <v>724.5</v>
      </c>
      <c r="N40" s="26">
        <v>724.5</v>
      </c>
      <c r="O40" s="26"/>
      <c r="P40" s="26"/>
      <c r="Q40" s="48"/>
      <c r="R40" s="30"/>
    </row>
    <row r="41" spans="1:18" ht="39.75" customHeight="1" x14ac:dyDescent="0.25">
      <c r="A41" s="4"/>
      <c r="B41" s="94" t="s">
        <v>124</v>
      </c>
      <c r="C41" s="112">
        <f>D41+E41+F41</f>
        <v>420</v>
      </c>
      <c r="D41" s="113">
        <f>D42</f>
        <v>420</v>
      </c>
      <c r="E41" s="183">
        <f t="shared" ref="E41:F41" si="31">E42</f>
        <v>0</v>
      </c>
      <c r="F41" s="183">
        <f t="shared" si="31"/>
        <v>0</v>
      </c>
      <c r="G41" s="294"/>
      <c r="H41" s="44">
        <f t="shared" si="27"/>
        <v>420</v>
      </c>
      <c r="I41" s="22">
        <f>I42</f>
        <v>420</v>
      </c>
      <c r="J41" s="183">
        <f t="shared" ref="J41:K41" si="32">J42</f>
        <v>0</v>
      </c>
      <c r="K41" s="183">
        <f t="shared" si="32"/>
        <v>0</v>
      </c>
      <c r="L41" s="294"/>
      <c r="M41" s="112">
        <f>N41+O41+P41</f>
        <v>400</v>
      </c>
      <c r="N41" s="113">
        <f>N42</f>
        <v>400</v>
      </c>
      <c r="O41" s="183">
        <f t="shared" ref="O41:P41" si="33">O42</f>
        <v>0</v>
      </c>
      <c r="P41" s="183">
        <f t="shared" si="33"/>
        <v>0</v>
      </c>
      <c r="Q41" s="226"/>
      <c r="R41" s="51">
        <f>M41/C41*100</f>
        <v>95.238095238095227</v>
      </c>
    </row>
    <row r="42" spans="1:18" ht="25.5" customHeight="1" x14ac:dyDescent="0.25">
      <c r="A42" s="4"/>
      <c r="B42" s="89" t="s">
        <v>132</v>
      </c>
      <c r="C42" s="100">
        <f>D42</f>
        <v>420</v>
      </c>
      <c r="D42" s="102">
        <v>420</v>
      </c>
      <c r="E42" s="102"/>
      <c r="F42" s="26"/>
      <c r="G42" s="283"/>
      <c r="H42" s="100">
        <f t="shared" si="27"/>
        <v>420</v>
      </c>
      <c r="I42" s="102">
        <v>420</v>
      </c>
      <c r="J42" s="102"/>
      <c r="K42" s="26"/>
      <c r="L42" s="283"/>
      <c r="M42" s="100">
        <f>N42</f>
        <v>400</v>
      </c>
      <c r="N42" s="102">
        <v>400</v>
      </c>
      <c r="O42" s="102"/>
      <c r="P42" s="26"/>
      <c r="Q42" s="48"/>
      <c r="R42" s="30"/>
    </row>
    <row r="43" spans="1:18" ht="60" x14ac:dyDescent="0.25">
      <c r="A43" s="11"/>
      <c r="B43" s="88" t="s">
        <v>17</v>
      </c>
      <c r="C43" s="112">
        <f t="shared" ref="C43:C77" si="34">D43+E43+F43</f>
        <v>260</v>
      </c>
      <c r="D43" s="113">
        <f>D44+D45+D46+D47+D48+D49</f>
        <v>260</v>
      </c>
      <c r="E43" s="22">
        <f t="shared" ref="E43:F43" si="35">E44+E45+E46+E47+E48+E49</f>
        <v>0</v>
      </c>
      <c r="F43" s="19">
        <f t="shared" si="35"/>
        <v>0</v>
      </c>
      <c r="G43" s="295"/>
      <c r="H43" s="44">
        <f t="shared" si="27"/>
        <v>260</v>
      </c>
      <c r="I43" s="19">
        <f>I44+I45+I46+I47+I48+I49</f>
        <v>260</v>
      </c>
      <c r="J43" s="19">
        <f t="shared" ref="J43:K43" si="36">J44+J45+J46+J47+J48+J49</f>
        <v>0</v>
      </c>
      <c r="K43" s="19">
        <f t="shared" si="36"/>
        <v>0</v>
      </c>
      <c r="L43" s="295"/>
      <c r="M43" s="112">
        <f t="shared" ref="M43:M77" si="37">N43+O43+P43</f>
        <v>192.1</v>
      </c>
      <c r="N43" s="113">
        <f>N44+N45+N46+N47+N48+N49</f>
        <v>192.1</v>
      </c>
      <c r="O43" s="22">
        <f t="shared" ref="O43:P43" si="38">O44+O45+O46+O47+O48+O49</f>
        <v>0</v>
      </c>
      <c r="P43" s="19">
        <f t="shared" si="38"/>
        <v>0</v>
      </c>
      <c r="Q43" s="45"/>
      <c r="R43" s="51">
        <f>M43/C43*100</f>
        <v>73.884615384615387</v>
      </c>
    </row>
    <row r="44" spans="1:18" ht="36" x14ac:dyDescent="0.25">
      <c r="A44" s="23"/>
      <c r="B44" s="89" t="s">
        <v>73</v>
      </c>
      <c r="C44" s="108">
        <f t="shared" si="34"/>
        <v>17.600000000000001</v>
      </c>
      <c r="D44" s="26">
        <v>17.600000000000001</v>
      </c>
      <c r="E44" s="21"/>
      <c r="F44" s="21"/>
      <c r="G44" s="296"/>
      <c r="H44" s="49">
        <f t="shared" si="27"/>
        <v>17.600000000000001</v>
      </c>
      <c r="I44" s="26">
        <v>17.600000000000001</v>
      </c>
      <c r="J44" s="21"/>
      <c r="K44" s="21"/>
      <c r="L44" s="296"/>
      <c r="M44" s="108">
        <f t="shared" si="37"/>
        <v>17.600000000000001</v>
      </c>
      <c r="N44" s="26">
        <v>17.600000000000001</v>
      </c>
      <c r="O44" s="21"/>
      <c r="P44" s="21"/>
      <c r="Q44" s="46"/>
      <c r="R44" s="54"/>
    </row>
    <row r="45" spans="1:18" ht="24" x14ac:dyDescent="0.25">
      <c r="A45" s="23"/>
      <c r="B45" s="89" t="s">
        <v>74</v>
      </c>
      <c r="C45" s="108">
        <f t="shared" si="34"/>
        <v>30</v>
      </c>
      <c r="D45" s="26">
        <v>30</v>
      </c>
      <c r="E45" s="21"/>
      <c r="F45" s="21"/>
      <c r="G45" s="296"/>
      <c r="H45" s="49">
        <f t="shared" si="27"/>
        <v>30</v>
      </c>
      <c r="I45" s="26">
        <v>30</v>
      </c>
      <c r="J45" s="21"/>
      <c r="K45" s="21"/>
      <c r="L45" s="296"/>
      <c r="M45" s="108">
        <f t="shared" si="37"/>
        <v>29.7</v>
      </c>
      <c r="N45" s="26">
        <v>29.7</v>
      </c>
      <c r="O45" s="21"/>
      <c r="P45" s="21"/>
      <c r="Q45" s="46"/>
      <c r="R45" s="54"/>
    </row>
    <row r="46" spans="1:18" ht="24" x14ac:dyDescent="0.25">
      <c r="A46" s="23"/>
      <c r="B46" s="89" t="s">
        <v>75</v>
      </c>
      <c r="C46" s="108">
        <f t="shared" si="34"/>
        <v>35</v>
      </c>
      <c r="D46" s="26">
        <v>35</v>
      </c>
      <c r="E46" s="21"/>
      <c r="F46" s="21"/>
      <c r="G46" s="296"/>
      <c r="H46" s="49">
        <f t="shared" si="27"/>
        <v>35</v>
      </c>
      <c r="I46" s="26">
        <v>35</v>
      </c>
      <c r="J46" s="21"/>
      <c r="K46" s="21"/>
      <c r="L46" s="296"/>
      <c r="M46" s="108">
        <f t="shared" si="37"/>
        <v>10</v>
      </c>
      <c r="N46" s="26">
        <v>10</v>
      </c>
      <c r="O46" s="21"/>
      <c r="P46" s="21"/>
      <c r="Q46" s="46"/>
      <c r="R46" s="54"/>
    </row>
    <row r="47" spans="1:18" ht="24" x14ac:dyDescent="0.25">
      <c r="A47" s="23"/>
      <c r="B47" s="89" t="s">
        <v>76</v>
      </c>
      <c r="C47" s="108">
        <f t="shared" si="34"/>
        <v>65</v>
      </c>
      <c r="D47" s="26">
        <v>65</v>
      </c>
      <c r="E47" s="21"/>
      <c r="F47" s="21"/>
      <c r="G47" s="296"/>
      <c r="H47" s="49">
        <f t="shared" si="27"/>
        <v>65</v>
      </c>
      <c r="I47" s="26">
        <v>65</v>
      </c>
      <c r="J47" s="21"/>
      <c r="K47" s="21"/>
      <c r="L47" s="296"/>
      <c r="M47" s="108">
        <f t="shared" si="37"/>
        <v>37</v>
      </c>
      <c r="N47" s="26">
        <v>37</v>
      </c>
      <c r="O47" s="21"/>
      <c r="P47" s="21"/>
      <c r="Q47" s="46"/>
      <c r="R47" s="54"/>
    </row>
    <row r="48" spans="1:18" ht="34.5" customHeight="1" x14ac:dyDescent="0.25">
      <c r="A48" s="4"/>
      <c r="B48" s="89" t="s">
        <v>77</v>
      </c>
      <c r="C48" s="108">
        <f t="shared" si="34"/>
        <v>47.8</v>
      </c>
      <c r="D48" s="26">
        <v>47.8</v>
      </c>
      <c r="E48" s="26"/>
      <c r="F48" s="26"/>
      <c r="G48" s="283"/>
      <c r="H48" s="49">
        <f t="shared" si="27"/>
        <v>47.8</v>
      </c>
      <c r="I48" s="26">
        <v>47.8</v>
      </c>
      <c r="J48" s="26"/>
      <c r="K48" s="26"/>
      <c r="L48" s="283"/>
      <c r="M48" s="108">
        <f t="shared" si="37"/>
        <v>47.8</v>
      </c>
      <c r="N48" s="26">
        <v>47.8</v>
      </c>
      <c r="O48" s="26"/>
      <c r="P48" s="26"/>
      <c r="Q48" s="48"/>
      <c r="R48" s="30"/>
    </row>
    <row r="49" spans="1:18" ht="61.5" customHeight="1" x14ac:dyDescent="0.25">
      <c r="A49" s="23"/>
      <c r="B49" s="95" t="s">
        <v>78</v>
      </c>
      <c r="C49" s="108">
        <f t="shared" si="34"/>
        <v>64.599999999999994</v>
      </c>
      <c r="D49" s="26">
        <v>64.599999999999994</v>
      </c>
      <c r="E49" s="25"/>
      <c r="F49" s="25"/>
      <c r="G49" s="287"/>
      <c r="H49" s="49">
        <f t="shared" si="27"/>
        <v>64.599999999999994</v>
      </c>
      <c r="I49" s="26">
        <v>64.599999999999994</v>
      </c>
      <c r="J49" s="25"/>
      <c r="K49" s="25"/>
      <c r="L49" s="287"/>
      <c r="M49" s="108">
        <f t="shared" si="37"/>
        <v>50</v>
      </c>
      <c r="N49" s="26">
        <v>50</v>
      </c>
      <c r="O49" s="25"/>
      <c r="P49" s="25"/>
      <c r="Q49" s="47"/>
      <c r="R49" s="29"/>
    </row>
    <row r="50" spans="1:18" ht="27.75" hidden="1" customHeight="1" x14ac:dyDescent="0.25">
      <c r="A50" s="23"/>
      <c r="B50" s="459" t="s">
        <v>157</v>
      </c>
      <c r="C50" s="108">
        <f t="shared" si="34"/>
        <v>0</v>
      </c>
      <c r="D50" s="26">
        <v>0</v>
      </c>
      <c r="E50" s="25"/>
      <c r="F50" s="25"/>
      <c r="G50" s="287"/>
      <c r="H50" s="49">
        <f t="shared" si="27"/>
        <v>40</v>
      </c>
      <c r="I50" s="26">
        <v>40</v>
      </c>
      <c r="J50" s="25"/>
      <c r="K50" s="25"/>
      <c r="L50" s="287"/>
      <c r="M50" s="108">
        <f t="shared" si="37"/>
        <v>0</v>
      </c>
      <c r="N50" s="26">
        <v>0</v>
      </c>
      <c r="O50" s="25"/>
      <c r="P50" s="25"/>
      <c r="Q50" s="47"/>
      <c r="R50" s="29"/>
    </row>
    <row r="51" spans="1:18" ht="65.25" customHeight="1" x14ac:dyDescent="0.25">
      <c r="A51" s="11"/>
      <c r="B51" s="88" t="s">
        <v>18</v>
      </c>
      <c r="C51" s="112">
        <f t="shared" si="34"/>
        <v>271.89999999999998</v>
      </c>
      <c r="D51" s="111">
        <f>D52+D58</f>
        <v>271.89999999999998</v>
      </c>
      <c r="E51" s="19">
        <f t="shared" ref="E51:F51" si="39">E53+E54+E55+E56+E57+E59+E60+E61+E62+E63+E64+E65</f>
        <v>0</v>
      </c>
      <c r="F51" s="19">
        <f t="shared" si="39"/>
        <v>0</v>
      </c>
      <c r="G51" s="295"/>
      <c r="H51" s="44">
        <f>I51+J51+K51</f>
        <v>271.89999999999998</v>
      </c>
      <c r="I51" s="19">
        <f>I52+I58</f>
        <v>271.89999999999998</v>
      </c>
      <c r="J51" s="19">
        <f t="shared" ref="J51:K51" si="40">J53+J54+J55+J56+J57+J59+J60+J61+J62+J63+J64+J65</f>
        <v>0</v>
      </c>
      <c r="K51" s="19">
        <f t="shared" si="40"/>
        <v>0</v>
      </c>
      <c r="L51" s="295"/>
      <c r="M51" s="112">
        <f t="shared" si="37"/>
        <v>271.89999999999998</v>
      </c>
      <c r="N51" s="111">
        <f>N52+N58</f>
        <v>271.89999999999998</v>
      </c>
      <c r="O51" s="19">
        <f t="shared" ref="O51:P51" si="41">O53+O54+O55+O56+O57+O59+O60+O61+O62+O63+O64+O65</f>
        <v>0</v>
      </c>
      <c r="P51" s="19">
        <f t="shared" si="41"/>
        <v>0</v>
      </c>
      <c r="Q51" s="45"/>
      <c r="R51" s="51">
        <f>M51/C51*100</f>
        <v>100</v>
      </c>
    </row>
    <row r="52" spans="1:18" ht="43.5" customHeight="1" thickBot="1" x14ac:dyDescent="0.3">
      <c r="A52" s="23" t="s">
        <v>133</v>
      </c>
      <c r="B52" s="92" t="s">
        <v>79</v>
      </c>
      <c r="C52" s="42">
        <f t="shared" si="34"/>
        <v>236.9</v>
      </c>
      <c r="D52" s="17">
        <f>D53+D54+D55+D56+D57</f>
        <v>236.9</v>
      </c>
      <c r="E52" s="82"/>
      <c r="F52" s="82"/>
      <c r="G52" s="285"/>
      <c r="H52" s="42">
        <f>I52</f>
        <v>236.9</v>
      </c>
      <c r="I52" s="17">
        <f>I53+I54+I55+I56+I57</f>
        <v>236.9</v>
      </c>
      <c r="J52" s="82"/>
      <c r="K52" s="82"/>
      <c r="L52" s="285"/>
      <c r="M52" s="42">
        <f t="shared" si="37"/>
        <v>236.9</v>
      </c>
      <c r="N52" s="17">
        <f>N53+N54+N55+N56+N57</f>
        <v>236.9</v>
      </c>
      <c r="O52" s="82"/>
      <c r="P52" s="82"/>
      <c r="Q52" s="83"/>
      <c r="R52" s="298"/>
    </row>
    <row r="53" spans="1:18" ht="46.5" customHeight="1" x14ac:dyDescent="0.25">
      <c r="A53" s="23" t="s">
        <v>26</v>
      </c>
      <c r="B53" s="89" t="s">
        <v>80</v>
      </c>
      <c r="C53" s="100">
        <f t="shared" si="34"/>
        <v>15</v>
      </c>
      <c r="D53" s="26">
        <v>15</v>
      </c>
      <c r="E53" s="24"/>
      <c r="F53" s="25"/>
      <c r="G53" s="287"/>
      <c r="H53" s="49">
        <f t="shared" ref="H53:H76" si="42">I53+J53+K53</f>
        <v>15</v>
      </c>
      <c r="I53" s="26">
        <v>15</v>
      </c>
      <c r="J53" s="25"/>
      <c r="K53" s="25"/>
      <c r="L53" s="287"/>
      <c r="M53" s="100">
        <f t="shared" si="37"/>
        <v>15</v>
      </c>
      <c r="N53" s="26">
        <v>15</v>
      </c>
      <c r="O53" s="24"/>
      <c r="P53" s="25"/>
      <c r="Q53" s="47"/>
      <c r="R53" s="299"/>
    </row>
    <row r="54" spans="1:18" ht="24" x14ac:dyDescent="0.25">
      <c r="A54" s="23" t="s">
        <v>27</v>
      </c>
      <c r="B54" s="89" t="s">
        <v>81</v>
      </c>
      <c r="C54" s="100">
        <f t="shared" si="34"/>
        <v>50</v>
      </c>
      <c r="D54" s="26">
        <v>50</v>
      </c>
      <c r="E54" s="24"/>
      <c r="F54" s="25"/>
      <c r="G54" s="287"/>
      <c r="H54" s="49">
        <f t="shared" si="42"/>
        <v>50</v>
      </c>
      <c r="I54" s="26">
        <v>50</v>
      </c>
      <c r="J54" s="25"/>
      <c r="K54" s="25"/>
      <c r="L54" s="287"/>
      <c r="M54" s="100">
        <f t="shared" si="37"/>
        <v>50</v>
      </c>
      <c r="N54" s="26">
        <v>50</v>
      </c>
      <c r="O54" s="24"/>
      <c r="P54" s="25"/>
      <c r="Q54" s="47"/>
      <c r="R54" s="300"/>
    </row>
    <row r="55" spans="1:18" ht="23.45" customHeight="1" x14ac:dyDescent="0.25">
      <c r="A55" s="23" t="s">
        <v>28</v>
      </c>
      <c r="B55" s="89" t="s">
        <v>82</v>
      </c>
      <c r="C55" s="100">
        <f t="shared" si="34"/>
        <v>15</v>
      </c>
      <c r="D55" s="26">
        <v>15</v>
      </c>
      <c r="E55" s="24"/>
      <c r="F55" s="25"/>
      <c r="G55" s="287"/>
      <c r="H55" s="49">
        <f t="shared" si="42"/>
        <v>15</v>
      </c>
      <c r="I55" s="26">
        <v>15</v>
      </c>
      <c r="J55" s="25"/>
      <c r="K55" s="25"/>
      <c r="L55" s="287"/>
      <c r="M55" s="100">
        <f t="shared" si="37"/>
        <v>15</v>
      </c>
      <c r="N55" s="26">
        <v>15</v>
      </c>
      <c r="O55" s="24"/>
      <c r="P55" s="25"/>
      <c r="Q55" s="47"/>
      <c r="R55" s="300"/>
    </row>
    <row r="56" spans="1:18" ht="24" x14ac:dyDescent="0.25">
      <c r="A56" s="23" t="s">
        <v>29</v>
      </c>
      <c r="B56" s="89" t="s">
        <v>83</v>
      </c>
      <c r="C56" s="100">
        <f t="shared" si="34"/>
        <v>87</v>
      </c>
      <c r="D56" s="26">
        <v>87</v>
      </c>
      <c r="E56" s="24"/>
      <c r="F56" s="25"/>
      <c r="G56" s="287"/>
      <c r="H56" s="49">
        <f t="shared" si="42"/>
        <v>87</v>
      </c>
      <c r="I56" s="26">
        <v>87</v>
      </c>
      <c r="J56" s="25"/>
      <c r="K56" s="25"/>
      <c r="L56" s="287"/>
      <c r="M56" s="100">
        <f t="shared" si="37"/>
        <v>87</v>
      </c>
      <c r="N56" s="26">
        <v>87</v>
      </c>
      <c r="O56" s="24"/>
      <c r="P56" s="25"/>
      <c r="Q56" s="47"/>
      <c r="R56" s="300"/>
    </row>
    <row r="57" spans="1:18" ht="36.75" customHeight="1" x14ac:dyDescent="0.25">
      <c r="A57" s="23" t="s">
        <v>30</v>
      </c>
      <c r="B57" s="89" t="s">
        <v>84</v>
      </c>
      <c r="C57" s="100">
        <f t="shared" si="34"/>
        <v>69.900000000000006</v>
      </c>
      <c r="D57" s="27">
        <v>69.900000000000006</v>
      </c>
      <c r="E57" s="27"/>
      <c r="F57" s="25"/>
      <c r="G57" s="287"/>
      <c r="H57" s="49">
        <f t="shared" si="42"/>
        <v>69.900000000000006</v>
      </c>
      <c r="I57" s="27">
        <v>69.900000000000006</v>
      </c>
      <c r="J57" s="25"/>
      <c r="K57" s="25"/>
      <c r="L57" s="287"/>
      <c r="M57" s="100">
        <f t="shared" si="37"/>
        <v>69.900000000000006</v>
      </c>
      <c r="N57" s="27">
        <v>69.900000000000006</v>
      </c>
      <c r="O57" s="27"/>
      <c r="P57" s="25"/>
      <c r="Q57" s="47"/>
      <c r="R57" s="300"/>
    </row>
    <row r="58" spans="1:18" ht="36" x14ac:dyDescent="0.25">
      <c r="A58" s="23" t="s">
        <v>134</v>
      </c>
      <c r="B58" s="92" t="s">
        <v>90</v>
      </c>
      <c r="C58" s="42">
        <f t="shared" si="34"/>
        <v>35</v>
      </c>
      <c r="D58" s="114">
        <f>D59+D60+D61+D62+D63+D64+D65</f>
        <v>35</v>
      </c>
      <c r="E58" s="109"/>
      <c r="F58" s="82"/>
      <c r="G58" s="285"/>
      <c r="H58" s="42">
        <f t="shared" si="42"/>
        <v>35</v>
      </c>
      <c r="I58" s="109">
        <f>I59+I60+I61+I62+I63+I64+I65</f>
        <v>35</v>
      </c>
      <c r="J58" s="82"/>
      <c r="K58" s="82"/>
      <c r="L58" s="285"/>
      <c r="M58" s="42">
        <f t="shared" si="37"/>
        <v>35</v>
      </c>
      <c r="N58" s="114">
        <f>N59+N60+N61+N62+N63+N64+N65</f>
        <v>35</v>
      </c>
      <c r="O58" s="109"/>
      <c r="P58" s="82"/>
      <c r="Q58" s="83"/>
      <c r="R58" s="301"/>
    </row>
    <row r="59" spans="1:18" ht="60.75" customHeight="1" x14ac:dyDescent="0.25">
      <c r="A59" s="87" t="s">
        <v>34</v>
      </c>
      <c r="B59" s="89" t="s">
        <v>85</v>
      </c>
      <c r="C59" s="100">
        <f t="shared" si="34"/>
        <v>0</v>
      </c>
      <c r="D59" s="27">
        <v>0</v>
      </c>
      <c r="E59" s="27"/>
      <c r="F59" s="25"/>
      <c r="G59" s="287"/>
      <c r="H59" s="49">
        <f t="shared" si="42"/>
        <v>0</v>
      </c>
      <c r="I59" s="27">
        <v>0</v>
      </c>
      <c r="J59" s="25"/>
      <c r="K59" s="25"/>
      <c r="L59" s="287"/>
      <c r="M59" s="100">
        <f t="shared" si="37"/>
        <v>0</v>
      </c>
      <c r="N59" s="27">
        <v>0</v>
      </c>
      <c r="O59" s="27"/>
      <c r="P59" s="25"/>
      <c r="Q59" s="47"/>
      <c r="R59" s="300"/>
    </row>
    <row r="60" spans="1:18" ht="60" customHeight="1" x14ac:dyDescent="0.25">
      <c r="A60" s="23" t="s">
        <v>103</v>
      </c>
      <c r="B60" s="89" t="s">
        <v>86</v>
      </c>
      <c r="C60" s="100">
        <f t="shared" si="34"/>
        <v>30</v>
      </c>
      <c r="D60" s="27">
        <v>30</v>
      </c>
      <c r="E60" s="27"/>
      <c r="F60" s="25"/>
      <c r="G60" s="287"/>
      <c r="H60" s="49">
        <f t="shared" si="42"/>
        <v>30</v>
      </c>
      <c r="I60" s="27">
        <v>30</v>
      </c>
      <c r="J60" s="25"/>
      <c r="K60" s="25"/>
      <c r="L60" s="287"/>
      <c r="M60" s="100">
        <f t="shared" si="37"/>
        <v>30</v>
      </c>
      <c r="N60" s="27">
        <v>30</v>
      </c>
      <c r="O60" s="27"/>
      <c r="P60" s="25"/>
      <c r="Q60" s="47"/>
      <c r="R60" s="300"/>
    </row>
    <row r="61" spans="1:18" ht="71.25" customHeight="1" x14ac:dyDescent="0.25">
      <c r="A61" s="23" t="s">
        <v>104</v>
      </c>
      <c r="B61" s="89" t="s">
        <v>136</v>
      </c>
      <c r="C61" s="100">
        <f t="shared" si="34"/>
        <v>0</v>
      </c>
      <c r="D61" s="27">
        <v>0</v>
      </c>
      <c r="E61" s="27"/>
      <c r="F61" s="25"/>
      <c r="G61" s="287"/>
      <c r="H61" s="49">
        <f t="shared" si="42"/>
        <v>0</v>
      </c>
      <c r="I61" s="27">
        <v>0</v>
      </c>
      <c r="J61" s="25"/>
      <c r="K61" s="25"/>
      <c r="L61" s="287"/>
      <c r="M61" s="100">
        <f t="shared" si="37"/>
        <v>0</v>
      </c>
      <c r="N61" s="27">
        <v>0</v>
      </c>
      <c r="O61" s="27"/>
      <c r="P61" s="25"/>
      <c r="Q61" s="47"/>
      <c r="R61" s="300"/>
    </row>
    <row r="62" spans="1:18" ht="24" x14ac:dyDescent="0.25">
      <c r="A62" s="23" t="s">
        <v>105</v>
      </c>
      <c r="B62" s="89" t="s">
        <v>87</v>
      </c>
      <c r="C62" s="100">
        <f t="shared" si="34"/>
        <v>0</v>
      </c>
      <c r="D62" s="27">
        <v>0</v>
      </c>
      <c r="E62" s="27"/>
      <c r="F62" s="25"/>
      <c r="G62" s="287"/>
      <c r="H62" s="49">
        <f t="shared" si="42"/>
        <v>0</v>
      </c>
      <c r="I62" s="27">
        <v>0</v>
      </c>
      <c r="J62" s="25"/>
      <c r="K62" s="25"/>
      <c r="L62" s="287"/>
      <c r="M62" s="100">
        <f t="shared" si="37"/>
        <v>0</v>
      </c>
      <c r="N62" s="27">
        <v>0</v>
      </c>
      <c r="O62" s="27"/>
      <c r="P62" s="25"/>
      <c r="Q62" s="47"/>
      <c r="R62" s="300"/>
    </row>
    <row r="63" spans="1:18" ht="35.25" customHeight="1" x14ac:dyDescent="0.25">
      <c r="A63" s="23" t="s">
        <v>106</v>
      </c>
      <c r="B63" s="89" t="s">
        <v>131</v>
      </c>
      <c r="C63" s="100">
        <f t="shared" si="34"/>
        <v>0</v>
      </c>
      <c r="D63" s="27">
        <v>0</v>
      </c>
      <c r="E63" s="27"/>
      <c r="F63" s="25"/>
      <c r="G63" s="287"/>
      <c r="H63" s="49">
        <f t="shared" si="42"/>
        <v>0</v>
      </c>
      <c r="I63" s="27">
        <v>0</v>
      </c>
      <c r="J63" s="25"/>
      <c r="K63" s="25"/>
      <c r="L63" s="287"/>
      <c r="M63" s="100">
        <f t="shared" si="37"/>
        <v>0</v>
      </c>
      <c r="N63" s="27">
        <v>0</v>
      </c>
      <c r="O63" s="27"/>
      <c r="P63" s="25"/>
      <c r="Q63" s="47"/>
      <c r="R63" s="300"/>
    </row>
    <row r="64" spans="1:18" ht="24" x14ac:dyDescent="0.25">
      <c r="A64" s="4" t="s">
        <v>107</v>
      </c>
      <c r="B64" s="89" t="s">
        <v>88</v>
      </c>
      <c r="C64" s="100">
        <f t="shared" si="34"/>
        <v>0</v>
      </c>
      <c r="D64" s="26">
        <v>0</v>
      </c>
      <c r="E64" s="26"/>
      <c r="F64" s="26"/>
      <c r="G64" s="283"/>
      <c r="H64" s="49">
        <f t="shared" si="42"/>
        <v>0</v>
      </c>
      <c r="I64" s="26">
        <v>0</v>
      </c>
      <c r="J64" s="26"/>
      <c r="K64" s="26"/>
      <c r="L64" s="283"/>
      <c r="M64" s="100">
        <f t="shared" si="37"/>
        <v>0</v>
      </c>
      <c r="N64" s="26">
        <v>0</v>
      </c>
      <c r="O64" s="26"/>
      <c r="P64" s="26"/>
      <c r="Q64" s="48"/>
      <c r="R64" s="302"/>
    </row>
    <row r="65" spans="1:18" ht="24.75" customHeight="1" x14ac:dyDescent="0.25">
      <c r="A65" s="23" t="s">
        <v>108</v>
      </c>
      <c r="B65" s="95" t="s">
        <v>89</v>
      </c>
      <c r="C65" s="100">
        <f t="shared" si="34"/>
        <v>5</v>
      </c>
      <c r="D65" s="25">
        <v>5</v>
      </c>
      <c r="E65" s="25"/>
      <c r="F65" s="25"/>
      <c r="G65" s="287"/>
      <c r="H65" s="49">
        <f t="shared" si="42"/>
        <v>5</v>
      </c>
      <c r="I65" s="25">
        <v>5</v>
      </c>
      <c r="J65" s="25"/>
      <c r="K65" s="25"/>
      <c r="L65" s="287"/>
      <c r="M65" s="100">
        <f t="shared" si="37"/>
        <v>5</v>
      </c>
      <c r="N65" s="25">
        <v>5</v>
      </c>
      <c r="O65" s="25"/>
      <c r="P65" s="25"/>
      <c r="Q65" s="47"/>
      <c r="R65" s="300"/>
    </row>
    <row r="66" spans="1:18" ht="51" customHeight="1" x14ac:dyDescent="0.25">
      <c r="A66" s="28"/>
      <c r="B66" s="96" t="s">
        <v>96</v>
      </c>
      <c r="C66" s="112">
        <f t="shared" si="34"/>
        <v>1368.6000000000001</v>
      </c>
      <c r="D66" s="113">
        <f>D67+D70+D73+D74+D75+D76</f>
        <v>1368.6000000000001</v>
      </c>
      <c r="E66" s="22">
        <f>E67+E68+E69+E70+E71+E72+E73+E74</f>
        <v>0</v>
      </c>
      <c r="F66" s="22">
        <f>F67+F68+F69+F70+F71+F72+F73+F74</f>
        <v>0</v>
      </c>
      <c r="G66" s="303"/>
      <c r="H66" s="112">
        <f t="shared" si="42"/>
        <v>1368.6000000000001</v>
      </c>
      <c r="I66" s="113">
        <f>I67+I70+I73+I74+I75+I76</f>
        <v>1368.6000000000001</v>
      </c>
      <c r="J66" s="22">
        <f>J67+J68+J69+J70+J71+J72+J73+J74</f>
        <v>0</v>
      </c>
      <c r="K66" s="22">
        <f>K67+K68+K69+K70+K71+K72+K73+K74</f>
        <v>0</v>
      </c>
      <c r="L66" s="303"/>
      <c r="M66" s="112">
        <f t="shared" si="37"/>
        <v>1128.5999999999999</v>
      </c>
      <c r="N66" s="113">
        <f>N67+N70+N73+N74+N75+N76</f>
        <v>1128.5999999999999</v>
      </c>
      <c r="O66" s="22">
        <f>O67+O68+O69+O70+O71+O72+O73+O74</f>
        <v>0</v>
      </c>
      <c r="P66" s="22">
        <f>P67+P68+P69+P70+P71+P72+P73+P74</f>
        <v>0</v>
      </c>
      <c r="Q66" s="45"/>
      <c r="R66" s="304">
        <f>M66/C66*100</f>
        <v>82.463831652783853</v>
      </c>
    </row>
    <row r="67" spans="1:18" ht="61.5" customHeight="1" x14ac:dyDescent="0.25">
      <c r="A67" s="23"/>
      <c r="B67" s="89" t="s">
        <v>184</v>
      </c>
      <c r="C67" s="100">
        <f t="shared" si="34"/>
        <v>1095</v>
      </c>
      <c r="D67" s="99">
        <v>1095</v>
      </c>
      <c r="E67" s="29"/>
      <c r="F67" s="25"/>
      <c r="G67" s="287"/>
      <c r="H67" s="100">
        <f t="shared" si="42"/>
        <v>1095</v>
      </c>
      <c r="I67" s="99">
        <v>1095</v>
      </c>
      <c r="J67" s="29"/>
      <c r="K67" s="25"/>
      <c r="L67" s="287"/>
      <c r="M67" s="100">
        <f t="shared" si="37"/>
        <v>954</v>
      </c>
      <c r="N67" s="99">
        <v>954</v>
      </c>
      <c r="O67" s="29"/>
      <c r="P67" s="25"/>
      <c r="Q67" s="47"/>
      <c r="R67" s="300"/>
    </row>
    <row r="68" spans="1:18" ht="33.75" hidden="1" customHeight="1" x14ac:dyDescent="0.25">
      <c r="A68" s="23"/>
      <c r="B68" s="89" t="s">
        <v>91</v>
      </c>
      <c r="C68" s="100">
        <f t="shared" si="34"/>
        <v>0</v>
      </c>
      <c r="D68" s="99">
        <v>0</v>
      </c>
      <c r="E68" s="29"/>
      <c r="F68" s="25"/>
      <c r="G68" s="287"/>
      <c r="H68" s="100">
        <f t="shared" si="42"/>
        <v>0</v>
      </c>
      <c r="I68" s="99">
        <v>0</v>
      </c>
      <c r="J68" s="29"/>
      <c r="K68" s="25"/>
      <c r="L68" s="287"/>
      <c r="M68" s="100">
        <f t="shared" si="37"/>
        <v>0</v>
      </c>
      <c r="N68" s="99">
        <v>0</v>
      </c>
      <c r="O68" s="29"/>
      <c r="P68" s="25"/>
      <c r="Q68" s="47"/>
      <c r="R68" s="300"/>
    </row>
    <row r="69" spans="1:18" ht="26.25" hidden="1" customHeight="1" x14ac:dyDescent="0.25">
      <c r="A69" s="23"/>
      <c r="B69" s="89" t="s">
        <v>92</v>
      </c>
      <c r="C69" s="100">
        <f t="shared" si="34"/>
        <v>0</v>
      </c>
      <c r="D69" s="99">
        <v>0</v>
      </c>
      <c r="E69" s="29"/>
      <c r="F69" s="25"/>
      <c r="G69" s="287"/>
      <c r="H69" s="100">
        <f t="shared" si="42"/>
        <v>0</v>
      </c>
      <c r="I69" s="99">
        <v>0</v>
      </c>
      <c r="J69" s="29"/>
      <c r="K69" s="25"/>
      <c r="L69" s="287"/>
      <c r="M69" s="100">
        <f t="shared" si="37"/>
        <v>0</v>
      </c>
      <c r="N69" s="99">
        <v>0</v>
      </c>
      <c r="O69" s="29"/>
      <c r="P69" s="25"/>
      <c r="Q69" s="47"/>
      <c r="R69" s="300"/>
    </row>
    <row r="70" spans="1:18" ht="42" customHeight="1" x14ac:dyDescent="0.25">
      <c r="A70" s="23"/>
      <c r="B70" s="89" t="s">
        <v>93</v>
      </c>
      <c r="C70" s="100">
        <f t="shared" si="34"/>
        <v>45</v>
      </c>
      <c r="D70" s="99">
        <v>45</v>
      </c>
      <c r="E70" s="29"/>
      <c r="F70" s="25"/>
      <c r="G70" s="287"/>
      <c r="H70" s="100">
        <f t="shared" si="42"/>
        <v>45</v>
      </c>
      <c r="I70" s="99">
        <v>45</v>
      </c>
      <c r="J70" s="29"/>
      <c r="K70" s="25"/>
      <c r="L70" s="287"/>
      <c r="M70" s="100">
        <f t="shared" si="37"/>
        <v>40.299999999999997</v>
      </c>
      <c r="N70" s="99">
        <v>40.299999999999997</v>
      </c>
      <c r="O70" s="29"/>
      <c r="P70" s="25"/>
      <c r="Q70" s="47"/>
      <c r="R70" s="300"/>
    </row>
    <row r="71" spans="1:18" ht="59.25" customHeight="1" x14ac:dyDescent="0.25">
      <c r="A71" s="23"/>
      <c r="B71" s="89" t="s">
        <v>94</v>
      </c>
      <c r="C71" s="100">
        <f t="shared" si="34"/>
        <v>0</v>
      </c>
      <c r="D71" s="99">
        <v>0</v>
      </c>
      <c r="E71" s="29"/>
      <c r="F71" s="25"/>
      <c r="G71" s="287"/>
      <c r="H71" s="100">
        <f t="shared" si="42"/>
        <v>0</v>
      </c>
      <c r="I71" s="99">
        <v>0</v>
      </c>
      <c r="J71" s="29"/>
      <c r="K71" s="25"/>
      <c r="L71" s="287"/>
      <c r="M71" s="100">
        <f t="shared" si="37"/>
        <v>0</v>
      </c>
      <c r="N71" s="99">
        <v>0</v>
      </c>
      <c r="O71" s="29"/>
      <c r="P71" s="25"/>
      <c r="Q71" s="47"/>
      <c r="R71" s="300"/>
    </row>
    <row r="72" spans="1:18" ht="67.5" customHeight="1" x14ac:dyDescent="0.25">
      <c r="A72" s="23"/>
      <c r="B72" s="89" t="s">
        <v>135</v>
      </c>
      <c r="C72" s="100">
        <f t="shared" si="34"/>
        <v>0</v>
      </c>
      <c r="D72" s="99">
        <v>0</v>
      </c>
      <c r="E72" s="29"/>
      <c r="F72" s="25"/>
      <c r="G72" s="287"/>
      <c r="H72" s="100">
        <f t="shared" si="42"/>
        <v>0</v>
      </c>
      <c r="I72" s="99">
        <v>0</v>
      </c>
      <c r="J72" s="29"/>
      <c r="K72" s="25"/>
      <c r="L72" s="287"/>
      <c r="M72" s="100">
        <f t="shared" si="37"/>
        <v>0</v>
      </c>
      <c r="N72" s="99">
        <v>0</v>
      </c>
      <c r="O72" s="29"/>
      <c r="P72" s="25"/>
      <c r="Q72" s="47"/>
      <c r="R72" s="300"/>
    </row>
    <row r="73" spans="1:18" ht="50.25" customHeight="1" x14ac:dyDescent="0.25">
      <c r="A73" s="23"/>
      <c r="B73" s="89" t="s">
        <v>185</v>
      </c>
      <c r="C73" s="100">
        <f t="shared" si="34"/>
        <v>14</v>
      </c>
      <c r="D73" s="99">
        <v>14</v>
      </c>
      <c r="E73" s="29"/>
      <c r="F73" s="25"/>
      <c r="G73" s="287"/>
      <c r="H73" s="100">
        <f t="shared" si="42"/>
        <v>14</v>
      </c>
      <c r="I73" s="99">
        <v>14</v>
      </c>
      <c r="J73" s="29"/>
      <c r="K73" s="25"/>
      <c r="L73" s="287"/>
      <c r="M73" s="100">
        <f t="shared" si="37"/>
        <v>4</v>
      </c>
      <c r="N73" s="99">
        <v>4</v>
      </c>
      <c r="O73" s="29"/>
      <c r="P73" s="25"/>
      <c r="Q73" s="47"/>
      <c r="R73" s="300"/>
    </row>
    <row r="74" spans="1:18" ht="48.75" customHeight="1" x14ac:dyDescent="0.25">
      <c r="A74" s="4"/>
      <c r="B74" s="89" t="s">
        <v>95</v>
      </c>
      <c r="C74" s="100">
        <f t="shared" si="34"/>
        <v>96</v>
      </c>
      <c r="D74" s="99">
        <v>96</v>
      </c>
      <c r="E74" s="30"/>
      <c r="F74" s="26"/>
      <c r="G74" s="283"/>
      <c r="H74" s="100">
        <f t="shared" si="42"/>
        <v>96</v>
      </c>
      <c r="I74" s="99">
        <v>96</v>
      </c>
      <c r="J74" s="30"/>
      <c r="K74" s="26"/>
      <c r="L74" s="283"/>
      <c r="M74" s="100">
        <f t="shared" si="37"/>
        <v>64.8</v>
      </c>
      <c r="N74" s="99">
        <v>64.8</v>
      </c>
      <c r="O74" s="30"/>
      <c r="P74" s="26"/>
      <c r="Q74" s="48"/>
      <c r="R74" s="302"/>
    </row>
    <row r="75" spans="1:18" ht="39" customHeight="1" x14ac:dyDescent="0.25">
      <c r="A75" s="5"/>
      <c r="B75" s="432" t="s">
        <v>169</v>
      </c>
      <c r="C75" s="100">
        <f t="shared" si="34"/>
        <v>45.7</v>
      </c>
      <c r="D75" s="99">
        <v>45.7</v>
      </c>
      <c r="E75" s="180"/>
      <c r="F75" s="281"/>
      <c r="G75" s="291"/>
      <c r="H75" s="100">
        <f t="shared" si="42"/>
        <v>45.7</v>
      </c>
      <c r="I75" s="99">
        <v>45.7</v>
      </c>
      <c r="J75" s="180"/>
      <c r="K75" s="281"/>
      <c r="L75" s="291"/>
      <c r="M75" s="100">
        <f t="shared" si="37"/>
        <v>45.7</v>
      </c>
      <c r="N75" s="99">
        <v>45.7</v>
      </c>
      <c r="O75" s="180"/>
      <c r="P75" s="281"/>
      <c r="Q75" s="48"/>
      <c r="R75" s="302"/>
    </row>
    <row r="76" spans="1:18" ht="40.5" customHeight="1" x14ac:dyDescent="0.25">
      <c r="A76" s="5"/>
      <c r="B76" s="432" t="s">
        <v>195</v>
      </c>
      <c r="C76" s="100">
        <f t="shared" si="34"/>
        <v>72.900000000000006</v>
      </c>
      <c r="D76" s="99">
        <v>72.900000000000006</v>
      </c>
      <c r="E76" s="180"/>
      <c r="F76" s="281"/>
      <c r="G76" s="291"/>
      <c r="H76" s="100">
        <f t="shared" si="42"/>
        <v>72.900000000000006</v>
      </c>
      <c r="I76" s="99">
        <v>72.900000000000006</v>
      </c>
      <c r="J76" s="180"/>
      <c r="K76" s="281"/>
      <c r="L76" s="291"/>
      <c r="M76" s="100">
        <f t="shared" si="37"/>
        <v>19.8</v>
      </c>
      <c r="N76" s="99">
        <v>19.8</v>
      </c>
      <c r="O76" s="180"/>
      <c r="P76" s="281"/>
      <c r="Q76" s="48"/>
      <c r="R76" s="302"/>
    </row>
    <row r="77" spans="1:18" ht="60" x14ac:dyDescent="0.25">
      <c r="A77" s="35"/>
      <c r="B77" s="88" t="s">
        <v>19</v>
      </c>
      <c r="C77" s="112">
        <f t="shared" si="34"/>
        <v>20</v>
      </c>
      <c r="D77" s="115">
        <f>D78+D79+D80+D81</f>
        <v>20</v>
      </c>
      <c r="E77" s="86">
        <f>E78+E79</f>
        <v>0</v>
      </c>
      <c r="F77" s="86">
        <f>F78+F79</f>
        <v>0</v>
      </c>
      <c r="G77" s="275"/>
      <c r="H77" s="44">
        <f>I77+J77+K77</f>
        <v>20</v>
      </c>
      <c r="I77" s="86">
        <f>I78+I79+I80+I81</f>
        <v>20</v>
      </c>
      <c r="J77" s="86">
        <f>J78+J79</f>
        <v>0</v>
      </c>
      <c r="K77" s="86">
        <f>K78+K79</f>
        <v>0</v>
      </c>
      <c r="L77" s="275"/>
      <c r="M77" s="112">
        <f t="shared" si="37"/>
        <v>0</v>
      </c>
      <c r="N77" s="115">
        <f>N78+N79+N80+N81</f>
        <v>0</v>
      </c>
      <c r="O77" s="86">
        <f>O78+O79</f>
        <v>0</v>
      </c>
      <c r="P77" s="86">
        <f>P78+P79</f>
        <v>0</v>
      </c>
      <c r="Q77" s="45"/>
      <c r="R77" s="304">
        <f>M77/C77*100</f>
        <v>0</v>
      </c>
    </row>
    <row r="78" spans="1:18" ht="25.5" customHeight="1" x14ac:dyDescent="0.25">
      <c r="A78" s="652"/>
      <c r="B78" s="95" t="s">
        <v>97</v>
      </c>
      <c r="C78" s="305">
        <f>D78</f>
        <v>5</v>
      </c>
      <c r="D78" s="235">
        <v>5</v>
      </c>
      <c r="E78" s="25"/>
      <c r="F78" s="25"/>
      <c r="G78" s="287"/>
      <c r="H78" s="100">
        <f>I78+J78+K78</f>
        <v>5</v>
      </c>
      <c r="I78" s="235">
        <v>5</v>
      </c>
      <c r="J78" s="25"/>
      <c r="K78" s="25"/>
      <c r="L78" s="287"/>
      <c r="M78" s="305">
        <f>N78</f>
        <v>0</v>
      </c>
      <c r="N78" s="235">
        <v>0</v>
      </c>
      <c r="O78" s="25"/>
      <c r="P78" s="25"/>
      <c r="Q78" s="47"/>
      <c r="R78" s="306"/>
    </row>
    <row r="79" spans="1:18" ht="36.75" customHeight="1" x14ac:dyDescent="0.25">
      <c r="A79" s="2"/>
      <c r="B79" s="223" t="s">
        <v>98</v>
      </c>
      <c r="C79" s="222">
        <f>D79+E79+F79</f>
        <v>5</v>
      </c>
      <c r="D79" s="221">
        <v>5</v>
      </c>
      <c r="E79" s="26"/>
      <c r="F79" s="26"/>
      <c r="G79" s="48"/>
      <c r="H79" s="29">
        <f>I79+J79+K79</f>
        <v>5</v>
      </c>
      <c r="I79" s="221">
        <v>5</v>
      </c>
      <c r="J79" s="26"/>
      <c r="K79" s="284"/>
      <c r="L79" s="48"/>
      <c r="M79" s="222">
        <f>N79+O79+P79</f>
        <v>0</v>
      </c>
      <c r="N79" s="221">
        <v>0</v>
      </c>
      <c r="O79" s="26"/>
      <c r="P79" s="26"/>
      <c r="Q79" s="48"/>
      <c r="R79" s="307"/>
    </row>
    <row r="80" spans="1:18" ht="36.75" customHeight="1" x14ac:dyDescent="0.25">
      <c r="A80" s="2"/>
      <c r="B80" s="223" t="s">
        <v>158</v>
      </c>
      <c r="C80" s="222">
        <f>D80</f>
        <v>5</v>
      </c>
      <c r="D80" s="221">
        <v>5</v>
      </c>
      <c r="E80" s="26"/>
      <c r="F80" s="26"/>
      <c r="G80" s="48"/>
      <c r="H80" s="29">
        <f t="shared" ref="H80:H90" si="43">I80</f>
        <v>5</v>
      </c>
      <c r="I80" s="221">
        <v>5</v>
      </c>
      <c r="J80" s="26"/>
      <c r="K80" s="284"/>
      <c r="L80" s="48"/>
      <c r="M80" s="222">
        <f>N80</f>
        <v>0</v>
      </c>
      <c r="N80" s="221">
        <v>0</v>
      </c>
      <c r="O80" s="26"/>
      <c r="P80" s="26"/>
      <c r="Q80" s="48"/>
      <c r="R80" s="307"/>
    </row>
    <row r="81" spans="1:18" ht="51.75" customHeight="1" x14ac:dyDescent="0.25">
      <c r="A81" s="2"/>
      <c r="B81" s="223" t="s">
        <v>159</v>
      </c>
      <c r="C81" s="222">
        <f>D81</f>
        <v>5</v>
      </c>
      <c r="D81" s="221">
        <v>5</v>
      </c>
      <c r="E81" s="26"/>
      <c r="F81" s="26"/>
      <c r="G81" s="48"/>
      <c r="H81" s="29">
        <f t="shared" si="43"/>
        <v>5</v>
      </c>
      <c r="I81" s="221">
        <v>5</v>
      </c>
      <c r="J81" s="26"/>
      <c r="K81" s="284"/>
      <c r="L81" s="48"/>
      <c r="M81" s="222">
        <f>N81</f>
        <v>0</v>
      </c>
      <c r="N81" s="221">
        <v>0</v>
      </c>
      <c r="O81" s="26"/>
      <c r="P81" s="26"/>
      <c r="Q81" s="48"/>
      <c r="R81" s="307"/>
    </row>
    <row r="82" spans="1:18" ht="89.25" customHeight="1" x14ac:dyDescent="0.25">
      <c r="A82" s="2"/>
      <c r="B82" s="224" t="s">
        <v>160</v>
      </c>
      <c r="C82" s="151">
        <f>D82+E82+F82</f>
        <v>153.9</v>
      </c>
      <c r="D82" s="19">
        <f>D83+D84+D85+D86+D87+D88+D89+D90</f>
        <v>153.9</v>
      </c>
      <c r="E82" s="220">
        <f>E83+E84</f>
        <v>0</v>
      </c>
      <c r="F82" s="220">
        <f>F83+F84</f>
        <v>0</v>
      </c>
      <c r="G82" s="226"/>
      <c r="H82" s="151">
        <f t="shared" si="43"/>
        <v>153.9</v>
      </c>
      <c r="I82" s="19">
        <f>I83+I84+I85+I86+I87+I88+I89+I90</f>
        <v>153.9</v>
      </c>
      <c r="J82" s="220">
        <f>J83+J84</f>
        <v>0</v>
      </c>
      <c r="K82" s="308">
        <f>K83+K84</f>
        <v>0</v>
      </c>
      <c r="L82" s="226"/>
      <c r="M82" s="151">
        <f>N82+O82+P82</f>
        <v>132.6</v>
      </c>
      <c r="N82" s="19">
        <f>N83+N84+N85+N86+N87+N88+N89+N90</f>
        <v>132.6</v>
      </c>
      <c r="O82" s="220">
        <f>O83+O84</f>
        <v>0</v>
      </c>
      <c r="P82" s="220">
        <f>P83+P84</f>
        <v>0</v>
      </c>
      <c r="Q82" s="226"/>
      <c r="R82" s="309">
        <f>M82/C82*100</f>
        <v>86.159844054580887</v>
      </c>
    </row>
    <row r="83" spans="1:18" ht="31.5" customHeight="1" x14ac:dyDescent="0.25">
      <c r="A83" s="2">
        <v>1</v>
      </c>
      <c r="B83" s="225" t="s">
        <v>161</v>
      </c>
      <c r="C83" s="222">
        <f t="shared" ref="C83:C91" si="44">D83</f>
        <v>5</v>
      </c>
      <c r="D83" s="221">
        <v>5</v>
      </c>
      <c r="E83" s="221"/>
      <c r="F83" s="221"/>
      <c r="G83" s="227"/>
      <c r="H83" s="222">
        <f t="shared" si="43"/>
        <v>5</v>
      </c>
      <c r="I83" s="221">
        <v>5</v>
      </c>
      <c r="J83" s="221"/>
      <c r="K83" s="310"/>
      <c r="L83" s="227"/>
      <c r="M83" s="222">
        <f t="shared" ref="M83:M91" si="45">N83</f>
        <v>0</v>
      </c>
      <c r="N83" s="221">
        <v>0</v>
      </c>
      <c r="O83" s="221"/>
      <c r="P83" s="221"/>
      <c r="Q83" s="227"/>
      <c r="R83" s="311"/>
    </row>
    <row r="84" spans="1:18" ht="37.5" customHeight="1" x14ac:dyDescent="0.25">
      <c r="A84" s="2">
        <v>2</v>
      </c>
      <c r="B84" s="225" t="s">
        <v>162</v>
      </c>
      <c r="C84" s="222">
        <f t="shared" si="44"/>
        <v>14</v>
      </c>
      <c r="D84" s="221">
        <v>14</v>
      </c>
      <c r="E84" s="221"/>
      <c r="F84" s="221"/>
      <c r="G84" s="227"/>
      <c r="H84" s="222">
        <f t="shared" si="43"/>
        <v>14</v>
      </c>
      <c r="I84" s="221">
        <v>14</v>
      </c>
      <c r="J84" s="221"/>
      <c r="K84" s="310"/>
      <c r="L84" s="227"/>
      <c r="M84" s="222">
        <f t="shared" si="45"/>
        <v>13.6</v>
      </c>
      <c r="N84" s="221">
        <v>13.6</v>
      </c>
      <c r="O84" s="221"/>
      <c r="P84" s="221"/>
      <c r="Q84" s="227"/>
      <c r="R84" s="311"/>
    </row>
    <row r="85" spans="1:18" ht="42.75" customHeight="1" x14ac:dyDescent="0.25">
      <c r="A85" s="2">
        <v>3</v>
      </c>
      <c r="B85" s="225" t="s">
        <v>164</v>
      </c>
      <c r="C85" s="222">
        <f t="shared" si="44"/>
        <v>5</v>
      </c>
      <c r="D85" s="221">
        <v>5</v>
      </c>
      <c r="E85" s="221"/>
      <c r="F85" s="221"/>
      <c r="G85" s="227"/>
      <c r="H85" s="222">
        <f t="shared" si="43"/>
        <v>5</v>
      </c>
      <c r="I85" s="221">
        <v>5</v>
      </c>
      <c r="J85" s="221"/>
      <c r="K85" s="310"/>
      <c r="L85" s="227"/>
      <c r="M85" s="222">
        <f t="shared" si="45"/>
        <v>0</v>
      </c>
      <c r="N85" s="221">
        <v>0</v>
      </c>
      <c r="O85" s="221"/>
      <c r="P85" s="221"/>
      <c r="Q85" s="227"/>
      <c r="R85" s="311"/>
    </row>
    <row r="86" spans="1:18" ht="55.5" customHeight="1" x14ac:dyDescent="0.25">
      <c r="A86" s="2">
        <v>4</v>
      </c>
      <c r="B86" s="225" t="s">
        <v>163</v>
      </c>
      <c r="C86" s="222">
        <f t="shared" si="44"/>
        <v>5</v>
      </c>
      <c r="D86" s="221">
        <v>5</v>
      </c>
      <c r="E86" s="221"/>
      <c r="F86" s="221"/>
      <c r="G86" s="227"/>
      <c r="H86" s="222">
        <f t="shared" si="43"/>
        <v>5</v>
      </c>
      <c r="I86" s="221">
        <v>5</v>
      </c>
      <c r="J86" s="221"/>
      <c r="K86" s="310"/>
      <c r="L86" s="227"/>
      <c r="M86" s="222">
        <f t="shared" si="45"/>
        <v>0</v>
      </c>
      <c r="N86" s="221">
        <v>0</v>
      </c>
      <c r="O86" s="221"/>
      <c r="P86" s="221"/>
      <c r="Q86" s="227"/>
      <c r="R86" s="311"/>
    </row>
    <row r="87" spans="1:18" ht="133.5" customHeight="1" x14ac:dyDescent="0.25">
      <c r="A87" s="2">
        <v>5</v>
      </c>
      <c r="B87" s="225" t="s">
        <v>165</v>
      </c>
      <c r="C87" s="222">
        <f t="shared" si="44"/>
        <v>64</v>
      </c>
      <c r="D87" s="221">
        <v>64</v>
      </c>
      <c r="E87" s="221"/>
      <c r="F87" s="221"/>
      <c r="G87" s="227"/>
      <c r="H87" s="222">
        <f t="shared" si="43"/>
        <v>64</v>
      </c>
      <c r="I87" s="221">
        <v>64</v>
      </c>
      <c r="J87" s="221"/>
      <c r="K87" s="310"/>
      <c r="L87" s="227"/>
      <c r="M87" s="222">
        <f t="shared" si="45"/>
        <v>63.4</v>
      </c>
      <c r="N87" s="221">
        <v>63.4</v>
      </c>
      <c r="O87" s="221"/>
      <c r="P87" s="221"/>
      <c r="Q87" s="227"/>
      <c r="R87" s="311"/>
    </row>
    <row r="88" spans="1:18" ht="124.5" customHeight="1" x14ac:dyDescent="0.25">
      <c r="A88" s="2">
        <v>6</v>
      </c>
      <c r="B88" s="225" t="s">
        <v>166</v>
      </c>
      <c r="C88" s="222">
        <f t="shared" si="44"/>
        <v>11</v>
      </c>
      <c r="D88" s="221">
        <v>11</v>
      </c>
      <c r="E88" s="221"/>
      <c r="F88" s="221"/>
      <c r="G88" s="227"/>
      <c r="H88" s="222">
        <f t="shared" si="43"/>
        <v>11</v>
      </c>
      <c r="I88" s="221">
        <v>11</v>
      </c>
      <c r="J88" s="221"/>
      <c r="K88" s="310"/>
      <c r="L88" s="227"/>
      <c r="M88" s="222">
        <f t="shared" si="45"/>
        <v>10.6</v>
      </c>
      <c r="N88" s="221">
        <v>10.6</v>
      </c>
      <c r="O88" s="221"/>
      <c r="P88" s="221"/>
      <c r="Q88" s="227"/>
      <c r="R88" s="311"/>
    </row>
    <row r="89" spans="1:18" ht="96.75" customHeight="1" thickBot="1" x14ac:dyDescent="0.3">
      <c r="A89" s="2">
        <v>7</v>
      </c>
      <c r="B89" s="225" t="s">
        <v>167</v>
      </c>
      <c r="C89" s="222">
        <f t="shared" si="44"/>
        <v>4.9000000000000004</v>
      </c>
      <c r="D89" s="221">
        <v>4.9000000000000004</v>
      </c>
      <c r="E89" s="221"/>
      <c r="F89" s="312"/>
      <c r="G89" s="313"/>
      <c r="H89" s="314">
        <f t="shared" si="43"/>
        <v>4.9000000000000004</v>
      </c>
      <c r="I89" s="221">
        <v>4.9000000000000004</v>
      </c>
      <c r="J89" s="221"/>
      <c r="K89" s="310"/>
      <c r="L89" s="227"/>
      <c r="M89" s="222">
        <f t="shared" si="45"/>
        <v>0</v>
      </c>
      <c r="N89" s="221">
        <v>0</v>
      </c>
      <c r="O89" s="221"/>
      <c r="P89" s="312"/>
      <c r="Q89" s="227"/>
      <c r="R89" s="315"/>
    </row>
    <row r="90" spans="1:18" ht="120.75" customHeight="1" x14ac:dyDescent="0.25">
      <c r="A90" s="2">
        <v>8</v>
      </c>
      <c r="B90" s="225" t="s">
        <v>168</v>
      </c>
      <c r="C90" s="222">
        <f t="shared" si="44"/>
        <v>45</v>
      </c>
      <c r="D90" s="221">
        <v>45</v>
      </c>
      <c r="E90" s="221"/>
      <c r="F90" s="235"/>
      <c r="G90" s="316"/>
      <c r="H90" s="317">
        <f t="shared" si="43"/>
        <v>45</v>
      </c>
      <c r="I90" s="221">
        <v>45</v>
      </c>
      <c r="J90" s="221"/>
      <c r="K90" s="310"/>
      <c r="L90" s="227"/>
      <c r="M90" s="222">
        <f t="shared" si="45"/>
        <v>45</v>
      </c>
      <c r="N90" s="221">
        <v>45</v>
      </c>
      <c r="O90" s="221"/>
      <c r="P90" s="235"/>
      <c r="Q90" s="227"/>
      <c r="R90" s="318"/>
    </row>
    <row r="91" spans="1:18" ht="28.9" customHeight="1" thickBot="1" x14ac:dyDescent="0.3">
      <c r="A91" s="488"/>
      <c r="B91" s="219" t="s">
        <v>111</v>
      </c>
      <c r="C91" s="319">
        <f t="shared" si="44"/>
        <v>4342.7</v>
      </c>
      <c r="D91" s="320">
        <f>D9+D39+D41+D43+D51+D66+D77+D82</f>
        <v>4342.7</v>
      </c>
      <c r="E91" s="320">
        <f>E9+E39+E41+E43+E51+E66+E77</f>
        <v>0</v>
      </c>
      <c r="F91" s="321">
        <f>F9+F39+F41+F43+F51+F66+F77</f>
        <v>0</v>
      </c>
      <c r="G91" s="322"/>
      <c r="H91" s="319">
        <f>I91</f>
        <v>4342.7</v>
      </c>
      <c r="I91" s="320">
        <f>I82+I77+I66+I51+I43+I41+I39+I9</f>
        <v>4342.7</v>
      </c>
      <c r="J91" s="320">
        <f t="shared" ref="J91:K91" si="46">J9+J39+J41+J43+J51+J66+J77</f>
        <v>0</v>
      </c>
      <c r="K91" s="323">
        <f t="shared" si="46"/>
        <v>0</v>
      </c>
      <c r="L91" s="324"/>
      <c r="M91" s="319">
        <f t="shared" si="45"/>
        <v>3770.4</v>
      </c>
      <c r="N91" s="320">
        <f>N9+N39+N41+N43+N51+N66+N77+N82</f>
        <v>3770.4</v>
      </c>
      <c r="O91" s="320">
        <f>O9+O39+O41+O43+O51+O66+O77</f>
        <v>0</v>
      </c>
      <c r="P91" s="321">
        <f>P9+P39+P41+P43+P51+P66+P77</f>
        <v>0</v>
      </c>
      <c r="Q91" s="322"/>
      <c r="R91" s="325">
        <f>M91/C91*100</f>
        <v>86.82156262233174</v>
      </c>
    </row>
    <row r="92" spans="1:18" ht="23.45" customHeight="1" x14ac:dyDescent="0.25">
      <c r="A92" s="673" t="s">
        <v>245</v>
      </c>
      <c r="B92" s="674"/>
      <c r="C92" s="674"/>
      <c r="D92" s="674"/>
      <c r="E92" s="674"/>
      <c r="F92" s="674"/>
      <c r="G92" s="674"/>
      <c r="H92" s="674"/>
      <c r="I92" s="674"/>
      <c r="J92" s="674"/>
      <c r="K92" s="674"/>
      <c r="L92" s="674"/>
      <c r="M92" s="674"/>
      <c r="N92" s="674"/>
      <c r="O92" s="674"/>
      <c r="P92" s="674"/>
      <c r="Q92" s="674"/>
      <c r="R92" s="675"/>
    </row>
    <row r="93" spans="1:18" ht="36" x14ac:dyDescent="0.25">
      <c r="A93" s="158"/>
      <c r="B93" s="116" t="s">
        <v>119</v>
      </c>
      <c r="C93" s="496">
        <f t="shared" ref="C93:C118" si="47">D93+E93+F93</f>
        <v>81577</v>
      </c>
      <c r="D93" s="497">
        <f>D94+D95+D96</f>
        <v>81577</v>
      </c>
      <c r="E93" s="497">
        <f t="shared" ref="E93:F93" si="48">E94+E95+E96</f>
        <v>0</v>
      </c>
      <c r="F93" s="410">
        <f t="shared" si="48"/>
        <v>0</v>
      </c>
      <c r="G93" s="530"/>
      <c r="H93" s="496">
        <f t="shared" ref="H93:H118" si="49">I93+J93+K93</f>
        <v>81577</v>
      </c>
      <c r="I93" s="497">
        <f>I94+I95+I96</f>
        <v>81577</v>
      </c>
      <c r="J93" s="86">
        <f t="shared" ref="J93:K93" si="50">J94+J95+J96</f>
        <v>0</v>
      </c>
      <c r="K93" s="19">
        <f t="shared" si="50"/>
        <v>0</v>
      </c>
      <c r="L93" s="326"/>
      <c r="M93" s="496">
        <f t="shared" ref="M93:M118" si="51">N93+O93+P93</f>
        <v>81435.100000000006</v>
      </c>
      <c r="N93" s="497">
        <f>N94+N95+N96</f>
        <v>81435.100000000006</v>
      </c>
      <c r="O93" s="497">
        <f t="shared" ref="O93:P93" si="52">O94+O95+O96</f>
        <v>0</v>
      </c>
      <c r="P93" s="498">
        <f t="shared" si="52"/>
        <v>0</v>
      </c>
      <c r="Q93" s="499"/>
      <c r="R93" s="327">
        <f>M93/C93*100</f>
        <v>99.826053912254693</v>
      </c>
    </row>
    <row r="94" spans="1:18" ht="38.25" customHeight="1" x14ac:dyDescent="0.25">
      <c r="A94" s="31" t="s">
        <v>26</v>
      </c>
      <c r="B94" s="56" t="s">
        <v>138</v>
      </c>
      <c r="C94" s="103">
        <f t="shared" si="47"/>
        <v>16938.599999999999</v>
      </c>
      <c r="D94" s="26">
        <v>16938.599999999999</v>
      </c>
      <c r="E94" s="26"/>
      <c r="F94" s="26"/>
      <c r="G94" s="283"/>
      <c r="H94" s="103">
        <f t="shared" si="49"/>
        <v>16938.599999999999</v>
      </c>
      <c r="I94" s="26">
        <v>16938.599999999999</v>
      </c>
      <c r="J94" s="26"/>
      <c r="K94" s="26"/>
      <c r="L94" s="283"/>
      <c r="M94" s="500">
        <f t="shared" si="51"/>
        <v>16938.599999999999</v>
      </c>
      <c r="N94" s="501">
        <v>16938.599999999999</v>
      </c>
      <c r="O94" s="501"/>
      <c r="P94" s="502"/>
      <c r="Q94" s="503"/>
      <c r="R94" s="504"/>
    </row>
    <row r="95" spans="1:18" ht="36" x14ac:dyDescent="0.25">
      <c r="A95" s="31" t="s">
        <v>27</v>
      </c>
      <c r="B95" s="56" t="s">
        <v>139</v>
      </c>
      <c r="C95" s="103">
        <f t="shared" si="47"/>
        <v>33571.9</v>
      </c>
      <c r="D95" s="26">
        <v>33571.9</v>
      </c>
      <c r="E95" s="26"/>
      <c r="F95" s="26"/>
      <c r="G95" s="283"/>
      <c r="H95" s="103">
        <f t="shared" si="49"/>
        <v>33571.9</v>
      </c>
      <c r="I95" s="26">
        <v>33571.9</v>
      </c>
      <c r="J95" s="26"/>
      <c r="K95" s="26"/>
      <c r="L95" s="283"/>
      <c r="M95" s="500">
        <f t="shared" si="51"/>
        <v>33430</v>
      </c>
      <c r="N95" s="501">
        <v>33430</v>
      </c>
      <c r="O95" s="501"/>
      <c r="P95" s="502"/>
      <c r="Q95" s="503"/>
      <c r="R95" s="504"/>
    </row>
    <row r="96" spans="1:18" ht="38.25" customHeight="1" x14ac:dyDescent="0.25">
      <c r="A96" s="31" t="s">
        <v>28</v>
      </c>
      <c r="B96" s="56" t="s">
        <v>140</v>
      </c>
      <c r="C96" s="103">
        <f t="shared" si="47"/>
        <v>31066.5</v>
      </c>
      <c r="D96" s="26">
        <v>31066.5</v>
      </c>
      <c r="E96" s="26"/>
      <c r="F96" s="26"/>
      <c r="G96" s="283"/>
      <c r="H96" s="103">
        <f t="shared" si="49"/>
        <v>31066.5</v>
      </c>
      <c r="I96" s="26">
        <v>31066.5</v>
      </c>
      <c r="J96" s="26"/>
      <c r="K96" s="26"/>
      <c r="L96" s="283"/>
      <c r="M96" s="500">
        <f t="shared" si="51"/>
        <v>31066.5</v>
      </c>
      <c r="N96" s="501">
        <v>31066.5</v>
      </c>
      <c r="O96" s="501"/>
      <c r="P96" s="502"/>
      <c r="Q96" s="503"/>
      <c r="R96" s="504"/>
    </row>
    <row r="97" spans="1:18" ht="39.75" customHeight="1" x14ac:dyDescent="0.25">
      <c r="A97" s="31"/>
      <c r="B97" s="117" t="s">
        <v>120</v>
      </c>
      <c r="C97" s="44">
        <f>D97+E97+F97</f>
        <v>7396.5999999999995</v>
      </c>
      <c r="D97" s="19">
        <f>D98+D99+D100+D101+D103+D104+D105</f>
        <v>7396.5999999999995</v>
      </c>
      <c r="E97" s="19">
        <f>E101+E102+E103+E104</f>
        <v>0</v>
      </c>
      <c r="F97" s="19">
        <f>F101+F102+F103+F104</f>
        <v>0</v>
      </c>
      <c r="G97" s="151"/>
      <c r="H97" s="44">
        <f t="shared" si="49"/>
        <v>7396.5999999999995</v>
      </c>
      <c r="I97" s="19">
        <f>I98+I99+I100+I101+I103+I104+I105</f>
        <v>7396.5999999999995</v>
      </c>
      <c r="J97" s="19">
        <f>J101+J102+J103+J104</f>
        <v>0</v>
      </c>
      <c r="K97" s="19">
        <f>K101+K102+K103+K104</f>
        <v>0</v>
      </c>
      <c r="L97" s="151"/>
      <c r="M97" s="505">
        <f t="shared" si="51"/>
        <v>7267.8099999999995</v>
      </c>
      <c r="N97" s="410">
        <f>N98+N99+N100+N101+N103+N104+N105</f>
        <v>7267.8099999999995</v>
      </c>
      <c r="O97" s="410">
        <f>O101+O102+O103+O104</f>
        <v>0</v>
      </c>
      <c r="P97" s="506">
        <f>P101+P102+P103+P104</f>
        <v>0</v>
      </c>
      <c r="Q97" s="499"/>
      <c r="R97" s="53">
        <f>M97/C97*100</f>
        <v>98.258794581294111</v>
      </c>
    </row>
    <row r="98" spans="1:18" ht="25.5" customHeight="1" x14ac:dyDescent="0.25">
      <c r="A98" s="32" t="s">
        <v>34</v>
      </c>
      <c r="B98" s="529" t="s">
        <v>215</v>
      </c>
      <c r="C98" s="100">
        <f>D98</f>
        <v>3615.2</v>
      </c>
      <c r="D98" s="25">
        <v>3615.2</v>
      </c>
      <c r="E98" s="21"/>
      <c r="F98" s="21"/>
      <c r="G98" s="296"/>
      <c r="H98" s="100">
        <f>I98</f>
        <v>3615.2</v>
      </c>
      <c r="I98" s="25">
        <v>3615.2</v>
      </c>
      <c r="J98" s="25"/>
      <c r="K98" s="25"/>
      <c r="L98" s="287"/>
      <c r="M98" s="507">
        <f>N98</f>
        <v>3500.04</v>
      </c>
      <c r="N98" s="412">
        <v>3500.04</v>
      </c>
      <c r="O98" s="420"/>
      <c r="P98" s="526"/>
      <c r="Q98" s="527"/>
      <c r="R98" s="528"/>
    </row>
    <row r="99" spans="1:18" ht="24" customHeight="1" x14ac:dyDescent="0.25">
      <c r="A99" s="32" t="s">
        <v>103</v>
      </c>
      <c r="B99" s="529" t="s">
        <v>216</v>
      </c>
      <c r="C99" s="100">
        <f>D99</f>
        <v>100</v>
      </c>
      <c r="D99" s="25">
        <v>100</v>
      </c>
      <c r="E99" s="21"/>
      <c r="F99" s="21"/>
      <c r="G99" s="296"/>
      <c r="H99" s="100">
        <f>I99</f>
        <v>100</v>
      </c>
      <c r="I99" s="25">
        <v>100</v>
      </c>
      <c r="J99" s="25"/>
      <c r="K99" s="25"/>
      <c r="L99" s="287"/>
      <c r="M99" s="507">
        <f>N99</f>
        <v>100</v>
      </c>
      <c r="N99" s="412">
        <v>100</v>
      </c>
      <c r="O99" s="420"/>
      <c r="P99" s="526"/>
      <c r="Q99" s="527"/>
      <c r="R99" s="528"/>
    </row>
    <row r="100" spans="1:18" ht="24" customHeight="1" x14ac:dyDescent="0.25">
      <c r="A100" s="32" t="s">
        <v>104</v>
      </c>
      <c r="B100" s="529" t="s">
        <v>217</v>
      </c>
      <c r="C100" s="100">
        <f>D100</f>
        <v>2587</v>
      </c>
      <c r="D100" s="25">
        <v>2587</v>
      </c>
      <c r="E100" s="21"/>
      <c r="F100" s="21"/>
      <c r="G100" s="296"/>
      <c r="H100" s="100">
        <f>I100</f>
        <v>2587</v>
      </c>
      <c r="I100" s="25">
        <v>2587</v>
      </c>
      <c r="J100" s="25"/>
      <c r="K100" s="25"/>
      <c r="L100" s="287"/>
      <c r="M100" s="507">
        <f>N100</f>
        <v>2573.4299999999998</v>
      </c>
      <c r="N100" s="412">
        <v>2573.4299999999998</v>
      </c>
      <c r="O100" s="420"/>
      <c r="P100" s="526"/>
      <c r="Q100" s="527"/>
      <c r="R100" s="528"/>
    </row>
    <row r="101" spans="1:18" ht="28.5" customHeight="1" x14ac:dyDescent="0.25">
      <c r="A101" s="31" t="s">
        <v>105</v>
      </c>
      <c r="B101" s="56" t="s">
        <v>218</v>
      </c>
      <c r="C101" s="100">
        <f t="shared" si="47"/>
        <v>772.8</v>
      </c>
      <c r="D101" s="26">
        <v>772.8</v>
      </c>
      <c r="E101" s="26"/>
      <c r="F101" s="26"/>
      <c r="G101" s="283"/>
      <c r="H101" s="100">
        <f t="shared" si="49"/>
        <v>772.8</v>
      </c>
      <c r="I101" s="26">
        <v>772.8</v>
      </c>
      <c r="J101" s="26"/>
      <c r="K101" s="26"/>
      <c r="L101" s="283"/>
      <c r="M101" s="507">
        <f t="shared" si="51"/>
        <v>772.8</v>
      </c>
      <c r="N101" s="501">
        <v>772.8</v>
      </c>
      <c r="O101" s="501"/>
      <c r="P101" s="502"/>
      <c r="Q101" s="503"/>
      <c r="R101" s="504"/>
    </row>
    <row r="102" spans="1:18" ht="20.25" hidden="1" customHeight="1" x14ac:dyDescent="0.25">
      <c r="A102" s="31"/>
      <c r="B102" s="56" t="s">
        <v>112</v>
      </c>
      <c r="C102" s="100">
        <f t="shared" si="47"/>
        <v>0</v>
      </c>
      <c r="D102" s="26"/>
      <c r="E102" s="26"/>
      <c r="F102" s="26"/>
      <c r="G102" s="283"/>
      <c r="H102" s="100">
        <f t="shared" si="49"/>
        <v>0</v>
      </c>
      <c r="I102" s="26">
        <v>0</v>
      </c>
      <c r="J102" s="26"/>
      <c r="K102" s="26"/>
      <c r="L102" s="283"/>
      <c r="M102" s="507">
        <f t="shared" si="51"/>
        <v>0</v>
      </c>
      <c r="N102" s="501"/>
      <c r="O102" s="501"/>
      <c r="P102" s="502"/>
      <c r="Q102" s="503"/>
      <c r="R102" s="504"/>
    </row>
    <row r="103" spans="1:18" ht="31.5" customHeight="1" x14ac:dyDescent="0.25">
      <c r="A103" s="31" t="s">
        <v>106</v>
      </c>
      <c r="B103" s="56" t="s">
        <v>240</v>
      </c>
      <c r="C103" s="100">
        <f t="shared" si="47"/>
        <v>97.2</v>
      </c>
      <c r="D103" s="26">
        <v>97.2</v>
      </c>
      <c r="E103" s="26"/>
      <c r="F103" s="26"/>
      <c r="G103" s="283"/>
      <c r="H103" s="100">
        <f t="shared" si="49"/>
        <v>97.2</v>
      </c>
      <c r="I103" s="26">
        <v>97.2</v>
      </c>
      <c r="J103" s="26"/>
      <c r="K103" s="26"/>
      <c r="L103" s="283"/>
      <c r="M103" s="507">
        <f t="shared" si="51"/>
        <v>97.14</v>
      </c>
      <c r="N103" s="501">
        <v>97.14</v>
      </c>
      <c r="O103" s="501"/>
      <c r="P103" s="502"/>
      <c r="Q103" s="503"/>
      <c r="R103" s="504"/>
    </row>
    <row r="104" spans="1:18" ht="30" customHeight="1" x14ac:dyDescent="0.25">
      <c r="A104" s="31" t="s">
        <v>107</v>
      </c>
      <c r="B104" s="56" t="s">
        <v>113</v>
      </c>
      <c r="C104" s="100">
        <f t="shared" si="47"/>
        <v>124.4</v>
      </c>
      <c r="D104" s="26">
        <v>124.4</v>
      </c>
      <c r="E104" s="26"/>
      <c r="F104" s="26"/>
      <c r="G104" s="283"/>
      <c r="H104" s="100">
        <f t="shared" si="49"/>
        <v>124.4</v>
      </c>
      <c r="I104" s="26">
        <v>124.4</v>
      </c>
      <c r="J104" s="26"/>
      <c r="K104" s="26"/>
      <c r="L104" s="283"/>
      <c r="M104" s="507">
        <f t="shared" si="51"/>
        <v>124.4</v>
      </c>
      <c r="N104" s="501">
        <v>124.4</v>
      </c>
      <c r="O104" s="501"/>
      <c r="P104" s="502"/>
      <c r="Q104" s="503"/>
      <c r="R104" s="504"/>
    </row>
    <row r="105" spans="1:18" ht="30" customHeight="1" x14ac:dyDescent="0.25">
      <c r="A105" s="31">
        <v>2.7</v>
      </c>
      <c r="B105" s="56" t="s">
        <v>251</v>
      </c>
      <c r="C105" s="100">
        <f t="shared" si="47"/>
        <v>100</v>
      </c>
      <c r="D105" s="26">
        <v>100</v>
      </c>
      <c r="E105" s="26"/>
      <c r="F105" s="26"/>
      <c r="G105" s="283"/>
      <c r="H105" s="100">
        <f t="shared" si="49"/>
        <v>100</v>
      </c>
      <c r="I105" s="26">
        <v>100</v>
      </c>
      <c r="J105" s="26"/>
      <c r="K105" s="26"/>
      <c r="L105" s="283"/>
      <c r="M105" s="507">
        <f t="shared" si="51"/>
        <v>100</v>
      </c>
      <c r="N105" s="501">
        <v>100</v>
      </c>
      <c r="O105" s="501"/>
      <c r="P105" s="502"/>
      <c r="Q105" s="503"/>
      <c r="R105" s="504"/>
    </row>
    <row r="106" spans="1:18" ht="42.75" customHeight="1" x14ac:dyDescent="0.25">
      <c r="A106" s="31"/>
      <c r="B106" s="117" t="s">
        <v>121</v>
      </c>
      <c r="C106" s="531">
        <f t="shared" si="47"/>
        <v>7103.3</v>
      </c>
      <c r="D106" s="409">
        <f>D107+D108+D109+D110+D111+D112+D113+D114</f>
        <v>7103.3</v>
      </c>
      <c r="E106" s="409">
        <f>E107+E108+E109+E110+E111+E112</f>
        <v>0</v>
      </c>
      <c r="F106" s="409">
        <f>F107+F108+F109+F110+F111+F112</f>
        <v>0</v>
      </c>
      <c r="G106" s="532"/>
      <c r="H106" s="531">
        <f t="shared" si="49"/>
        <v>7103.3</v>
      </c>
      <c r="I106" s="409">
        <f>I107+I108+I109+I110+I111+I112+I113+I114</f>
        <v>7103.3</v>
      </c>
      <c r="J106" s="19"/>
      <c r="K106" s="19"/>
      <c r="L106" s="151"/>
      <c r="M106" s="505">
        <f t="shared" si="51"/>
        <v>7006.7</v>
      </c>
      <c r="N106" s="410">
        <f>N107+N108+N109+N110+N111+N112+N113+N114</f>
        <v>7006.7</v>
      </c>
      <c r="O106" s="410"/>
      <c r="P106" s="506"/>
      <c r="Q106" s="499"/>
      <c r="R106" s="53">
        <f>M106/C106*100</f>
        <v>98.640068700463161</v>
      </c>
    </row>
    <row r="107" spans="1:18" ht="27.75" customHeight="1" x14ac:dyDescent="0.25">
      <c r="A107" s="59" t="s">
        <v>40</v>
      </c>
      <c r="B107" s="529" t="s">
        <v>137</v>
      </c>
      <c r="C107" s="533">
        <f t="shared" si="47"/>
        <v>2967.9</v>
      </c>
      <c r="D107" s="252">
        <v>2967.9</v>
      </c>
      <c r="E107" s="252"/>
      <c r="F107" s="252"/>
      <c r="G107" s="534"/>
      <c r="H107" s="533">
        <f t="shared" si="49"/>
        <v>2967.9</v>
      </c>
      <c r="I107" s="252">
        <v>2967.9</v>
      </c>
      <c r="J107" s="26"/>
      <c r="K107" s="26"/>
      <c r="L107" s="283"/>
      <c r="M107" s="507">
        <f t="shared" si="51"/>
        <v>2967.9</v>
      </c>
      <c r="N107" s="501">
        <v>2967.9</v>
      </c>
      <c r="O107" s="501"/>
      <c r="P107" s="502"/>
      <c r="Q107" s="503"/>
      <c r="R107" s="504"/>
    </row>
    <row r="108" spans="1:18" ht="25.5" customHeight="1" x14ac:dyDescent="0.25">
      <c r="A108" s="58" t="s">
        <v>35</v>
      </c>
      <c r="B108" s="529" t="s">
        <v>115</v>
      </c>
      <c r="C108" s="535">
        <f t="shared" si="47"/>
        <v>224.2</v>
      </c>
      <c r="D108" s="536">
        <v>224.2</v>
      </c>
      <c r="E108" s="536"/>
      <c r="F108" s="536"/>
      <c r="G108" s="537"/>
      <c r="H108" s="535">
        <f t="shared" si="49"/>
        <v>224.2</v>
      </c>
      <c r="I108" s="536">
        <v>224.2</v>
      </c>
      <c r="J108" s="102"/>
      <c r="K108" s="102"/>
      <c r="L108" s="178"/>
      <c r="M108" s="508">
        <f t="shared" si="51"/>
        <v>154.69999999999999</v>
      </c>
      <c r="N108" s="509">
        <v>154.69999999999999</v>
      </c>
      <c r="O108" s="509"/>
      <c r="P108" s="510"/>
      <c r="Q108" s="503"/>
      <c r="R108" s="504"/>
    </row>
    <row r="109" spans="1:18" ht="28.5" customHeight="1" x14ac:dyDescent="0.25">
      <c r="A109" s="58" t="s">
        <v>41</v>
      </c>
      <c r="B109" s="529" t="s">
        <v>186</v>
      </c>
      <c r="C109" s="533">
        <f t="shared" si="47"/>
        <v>362.3</v>
      </c>
      <c r="D109" s="252">
        <v>362.3</v>
      </c>
      <c r="E109" s="252"/>
      <c r="F109" s="252"/>
      <c r="G109" s="534"/>
      <c r="H109" s="533">
        <f t="shared" si="49"/>
        <v>362.3</v>
      </c>
      <c r="I109" s="252">
        <v>362.3</v>
      </c>
      <c r="J109" s="26"/>
      <c r="K109" s="26"/>
      <c r="L109" s="283"/>
      <c r="M109" s="507">
        <f t="shared" si="51"/>
        <v>351.9</v>
      </c>
      <c r="N109" s="501">
        <v>351.9</v>
      </c>
      <c r="O109" s="511"/>
      <c r="P109" s="502"/>
      <c r="Q109" s="503"/>
      <c r="R109" s="504"/>
    </row>
    <row r="110" spans="1:18" ht="24" x14ac:dyDescent="0.25">
      <c r="A110" s="58" t="s">
        <v>42</v>
      </c>
      <c r="B110" s="56" t="s">
        <v>116</v>
      </c>
      <c r="C110" s="538">
        <f t="shared" si="47"/>
        <v>300</v>
      </c>
      <c r="D110" s="539">
        <v>300</v>
      </c>
      <c r="E110" s="539"/>
      <c r="F110" s="539"/>
      <c r="G110" s="540"/>
      <c r="H110" s="538">
        <f t="shared" si="49"/>
        <v>300</v>
      </c>
      <c r="I110" s="539">
        <v>300</v>
      </c>
      <c r="J110" s="281"/>
      <c r="K110" s="281"/>
      <c r="L110" s="291"/>
      <c r="M110" s="512">
        <f t="shared" si="51"/>
        <v>300</v>
      </c>
      <c r="N110" s="513">
        <v>300</v>
      </c>
      <c r="O110" s="514"/>
      <c r="P110" s="514"/>
      <c r="Q110" s="503"/>
      <c r="R110" s="504"/>
    </row>
    <row r="111" spans="1:18" ht="25.5" customHeight="1" x14ac:dyDescent="0.25">
      <c r="A111" s="60" t="s">
        <v>117</v>
      </c>
      <c r="B111" s="56" t="s">
        <v>114</v>
      </c>
      <c r="C111" s="533">
        <f t="shared" si="47"/>
        <v>107</v>
      </c>
      <c r="D111" s="252">
        <v>107</v>
      </c>
      <c r="E111" s="252"/>
      <c r="F111" s="252"/>
      <c r="G111" s="534"/>
      <c r="H111" s="533">
        <f t="shared" si="49"/>
        <v>107</v>
      </c>
      <c r="I111" s="252">
        <v>107</v>
      </c>
      <c r="J111" s="26"/>
      <c r="K111" s="26"/>
      <c r="L111" s="283"/>
      <c r="M111" s="507">
        <f t="shared" si="51"/>
        <v>107</v>
      </c>
      <c r="N111" s="501">
        <v>107</v>
      </c>
      <c r="O111" s="502"/>
      <c r="P111" s="502"/>
      <c r="Q111" s="503"/>
      <c r="R111" s="504"/>
    </row>
    <row r="112" spans="1:18" ht="27.75" customHeight="1" x14ac:dyDescent="0.25">
      <c r="A112" s="60" t="s">
        <v>118</v>
      </c>
      <c r="B112" s="56" t="s">
        <v>219</v>
      </c>
      <c r="C112" s="533">
        <f t="shared" si="47"/>
        <v>2761.6</v>
      </c>
      <c r="D112" s="252">
        <v>2761.6</v>
      </c>
      <c r="E112" s="252"/>
      <c r="F112" s="252"/>
      <c r="G112" s="534"/>
      <c r="H112" s="533">
        <f t="shared" si="49"/>
        <v>2761.6</v>
      </c>
      <c r="I112" s="252">
        <v>2761.6</v>
      </c>
      <c r="J112" s="26"/>
      <c r="K112" s="26"/>
      <c r="L112" s="283"/>
      <c r="M112" s="507">
        <f t="shared" si="51"/>
        <v>2745</v>
      </c>
      <c r="N112" s="501">
        <v>2745</v>
      </c>
      <c r="O112" s="502"/>
      <c r="P112" s="502"/>
      <c r="Q112" s="503"/>
      <c r="R112" s="504"/>
    </row>
    <row r="113" spans="1:18" ht="27.75" customHeight="1" x14ac:dyDescent="0.25">
      <c r="A113" s="60" t="s">
        <v>252</v>
      </c>
      <c r="B113" s="56" t="s">
        <v>251</v>
      </c>
      <c r="C113" s="533">
        <f t="shared" si="47"/>
        <v>136</v>
      </c>
      <c r="D113" s="252">
        <v>136</v>
      </c>
      <c r="E113" s="252"/>
      <c r="F113" s="252"/>
      <c r="G113" s="534"/>
      <c r="H113" s="533">
        <f t="shared" si="49"/>
        <v>136</v>
      </c>
      <c r="I113" s="252">
        <v>136</v>
      </c>
      <c r="J113" s="26"/>
      <c r="K113" s="26"/>
      <c r="L113" s="283"/>
      <c r="M113" s="507">
        <f t="shared" si="51"/>
        <v>136</v>
      </c>
      <c r="N113" s="501">
        <v>136</v>
      </c>
      <c r="O113" s="502"/>
      <c r="P113" s="502"/>
      <c r="Q113" s="503"/>
      <c r="R113" s="504"/>
    </row>
    <row r="114" spans="1:18" ht="27.75" customHeight="1" x14ac:dyDescent="0.25">
      <c r="A114" s="60" t="s">
        <v>253</v>
      </c>
      <c r="B114" s="56" t="s">
        <v>113</v>
      </c>
      <c r="C114" s="533">
        <f t="shared" si="47"/>
        <v>244.3</v>
      </c>
      <c r="D114" s="252">
        <v>244.3</v>
      </c>
      <c r="E114" s="252"/>
      <c r="F114" s="252"/>
      <c r="G114" s="534"/>
      <c r="H114" s="533">
        <f t="shared" si="49"/>
        <v>244.3</v>
      </c>
      <c r="I114" s="252">
        <v>244.3</v>
      </c>
      <c r="J114" s="26"/>
      <c r="K114" s="26"/>
      <c r="L114" s="283"/>
      <c r="M114" s="507">
        <f t="shared" si="51"/>
        <v>244.2</v>
      </c>
      <c r="N114" s="501">
        <v>244.2</v>
      </c>
      <c r="O114" s="502"/>
      <c r="P114" s="502"/>
      <c r="Q114" s="503"/>
      <c r="R114" s="504"/>
    </row>
    <row r="115" spans="1:18" ht="42" customHeight="1" x14ac:dyDescent="0.25">
      <c r="A115" s="31"/>
      <c r="B115" s="117" t="s">
        <v>248</v>
      </c>
      <c r="C115" s="44">
        <f t="shared" si="47"/>
        <v>746.2</v>
      </c>
      <c r="D115" s="19">
        <f>D116</f>
        <v>746.2</v>
      </c>
      <c r="E115" s="19">
        <f t="shared" ref="E115:F115" si="53">E116</f>
        <v>0</v>
      </c>
      <c r="F115" s="19">
        <f t="shared" si="53"/>
        <v>0</v>
      </c>
      <c r="G115" s="151"/>
      <c r="H115" s="44">
        <f t="shared" si="49"/>
        <v>746.2</v>
      </c>
      <c r="I115" s="19">
        <f>I116</f>
        <v>746.2</v>
      </c>
      <c r="J115" s="19">
        <f t="shared" ref="J115:K115" si="54">J116</f>
        <v>0</v>
      </c>
      <c r="K115" s="19">
        <f t="shared" si="54"/>
        <v>0</v>
      </c>
      <c r="L115" s="151"/>
      <c r="M115" s="505">
        <f t="shared" si="51"/>
        <v>746.1</v>
      </c>
      <c r="N115" s="410">
        <f>N116</f>
        <v>746.1</v>
      </c>
      <c r="O115" s="506">
        <f t="shared" ref="O115:P115" si="55">O116</f>
        <v>0</v>
      </c>
      <c r="P115" s="506">
        <f t="shared" si="55"/>
        <v>0</v>
      </c>
      <c r="Q115" s="499"/>
      <c r="R115" s="53">
        <f>M115/C115*100</f>
        <v>99.986598767086562</v>
      </c>
    </row>
    <row r="116" spans="1:18" ht="24.6" customHeight="1" x14ac:dyDescent="0.25">
      <c r="A116" s="31" t="s">
        <v>50</v>
      </c>
      <c r="B116" s="118" t="s">
        <v>249</v>
      </c>
      <c r="C116" s="104">
        <f t="shared" si="47"/>
        <v>746.2</v>
      </c>
      <c r="D116" s="102">
        <v>746.2</v>
      </c>
      <c r="E116" s="102"/>
      <c r="F116" s="102"/>
      <c r="G116" s="289"/>
      <c r="H116" s="104">
        <f t="shared" si="49"/>
        <v>746.2</v>
      </c>
      <c r="I116" s="102">
        <v>746.2</v>
      </c>
      <c r="J116" s="102"/>
      <c r="K116" s="102"/>
      <c r="L116" s="179"/>
      <c r="M116" s="515">
        <f t="shared" si="51"/>
        <v>746.1</v>
      </c>
      <c r="N116" s="509">
        <v>746.1</v>
      </c>
      <c r="O116" s="509"/>
      <c r="P116" s="510"/>
      <c r="Q116" s="503"/>
      <c r="R116" s="516"/>
    </row>
    <row r="117" spans="1:18" ht="39.75" customHeight="1" x14ac:dyDescent="0.25">
      <c r="A117" s="31"/>
      <c r="B117" s="119" t="s">
        <v>247</v>
      </c>
      <c r="C117" s="44">
        <f t="shared" si="47"/>
        <v>3584</v>
      </c>
      <c r="D117" s="22">
        <f>D118</f>
        <v>3584</v>
      </c>
      <c r="E117" s="183"/>
      <c r="F117" s="183"/>
      <c r="G117" s="328"/>
      <c r="H117" s="44">
        <f t="shared" si="49"/>
        <v>3584</v>
      </c>
      <c r="I117" s="22">
        <f>I118</f>
        <v>3584</v>
      </c>
      <c r="J117" s="183"/>
      <c r="K117" s="183"/>
      <c r="L117" s="329"/>
      <c r="M117" s="505">
        <f t="shared" si="51"/>
        <v>3584</v>
      </c>
      <c r="N117" s="517">
        <f>N118</f>
        <v>3584</v>
      </c>
      <c r="O117" s="518"/>
      <c r="P117" s="519"/>
      <c r="Q117" s="520"/>
      <c r="R117" s="330">
        <f>M117/C117*100</f>
        <v>100</v>
      </c>
    </row>
    <row r="118" spans="1:18" ht="28.5" customHeight="1" thickBot="1" x14ac:dyDescent="0.3">
      <c r="A118" s="80"/>
      <c r="B118" s="140" t="s">
        <v>250</v>
      </c>
      <c r="C118" s="331">
        <f t="shared" si="47"/>
        <v>3584</v>
      </c>
      <c r="D118" s="332">
        <v>3584</v>
      </c>
      <c r="E118" s="332"/>
      <c r="F118" s="332"/>
      <c r="G118" s="333"/>
      <c r="H118" s="331">
        <f t="shared" si="49"/>
        <v>3584</v>
      </c>
      <c r="I118" s="332">
        <v>3584</v>
      </c>
      <c r="J118" s="332"/>
      <c r="K118" s="312"/>
      <c r="L118" s="333"/>
      <c r="M118" s="521">
        <f t="shared" si="51"/>
        <v>3584</v>
      </c>
      <c r="N118" s="522">
        <v>3584</v>
      </c>
      <c r="O118" s="522"/>
      <c r="P118" s="523"/>
      <c r="Q118" s="524"/>
      <c r="R118" s="525"/>
    </row>
    <row r="119" spans="1:18" ht="27" customHeight="1" thickBot="1" x14ac:dyDescent="0.3">
      <c r="A119" s="141"/>
      <c r="B119" s="138" t="s">
        <v>111</v>
      </c>
      <c r="C119" s="139">
        <f>C93+C97+C106+C115+C117</f>
        <v>100407.1</v>
      </c>
      <c r="D119" s="137">
        <f>D93+D97+D106+D115+D117</f>
        <v>100407.1</v>
      </c>
      <c r="E119" s="137">
        <f>E93+E97+E106+E115</f>
        <v>0</v>
      </c>
      <c r="F119" s="137">
        <f>F93+F97+F106+F115</f>
        <v>0</v>
      </c>
      <c r="G119" s="138"/>
      <c r="H119" s="139">
        <f>H93+H97+H106+H115+H117</f>
        <v>100407.1</v>
      </c>
      <c r="I119" s="137">
        <f>I93+I97+I106+I115+I117</f>
        <v>100407.1</v>
      </c>
      <c r="J119" s="137">
        <f>J93+J97+J106+J115</f>
        <v>0</v>
      </c>
      <c r="K119" s="137">
        <f>K93+K97+K106+K115</f>
        <v>0</v>
      </c>
      <c r="L119" s="138"/>
      <c r="M119" s="563">
        <f>M93+M97+M106+M115+M117</f>
        <v>100039.71</v>
      </c>
      <c r="N119" s="564">
        <f>N93+N97+N106+N115+N117</f>
        <v>100039.71</v>
      </c>
      <c r="O119" s="564">
        <f>O93+O97+O106+O115</f>
        <v>0</v>
      </c>
      <c r="P119" s="565">
        <f>P93+P97+P106+P115</f>
        <v>0</v>
      </c>
      <c r="Q119" s="566"/>
      <c r="R119" s="334">
        <f>M119/C119*100</f>
        <v>99.634099580607355</v>
      </c>
    </row>
    <row r="120" spans="1:18" ht="31.9" customHeight="1" x14ac:dyDescent="0.25">
      <c r="A120" s="668" t="s">
        <v>257</v>
      </c>
      <c r="B120" s="669"/>
      <c r="C120" s="669"/>
      <c r="D120" s="669"/>
      <c r="E120" s="669"/>
      <c r="F120" s="669"/>
      <c r="G120" s="669"/>
      <c r="H120" s="669"/>
      <c r="I120" s="669"/>
      <c r="J120" s="669"/>
      <c r="K120" s="669"/>
      <c r="L120" s="669"/>
      <c r="M120" s="669"/>
      <c r="N120" s="669"/>
      <c r="O120" s="669"/>
      <c r="P120" s="669"/>
      <c r="Q120" s="669"/>
      <c r="R120" s="670"/>
    </row>
    <row r="121" spans="1:18" ht="48" customHeight="1" x14ac:dyDescent="0.25">
      <c r="A121" s="2"/>
      <c r="B121" s="491" t="s">
        <v>210</v>
      </c>
      <c r="C121" s="26">
        <f>D121+E121+F121</f>
        <v>100</v>
      </c>
      <c r="D121" s="26">
        <v>100</v>
      </c>
      <c r="E121" s="26"/>
      <c r="F121" s="26"/>
      <c r="G121" s="26"/>
      <c r="H121" s="26">
        <v>100</v>
      </c>
      <c r="I121" s="26">
        <v>100</v>
      </c>
      <c r="J121" s="26"/>
      <c r="K121" s="26"/>
      <c r="L121" s="26"/>
      <c r="M121" s="26">
        <f>N121+O121+P121</f>
        <v>99.86</v>
      </c>
      <c r="N121" s="26">
        <v>99.86</v>
      </c>
      <c r="O121" s="2"/>
      <c r="P121" s="2"/>
      <c r="Q121" s="2"/>
      <c r="R121" s="2"/>
    </row>
    <row r="122" spans="1:18" ht="66" customHeight="1" x14ac:dyDescent="0.25">
      <c r="A122" s="2"/>
      <c r="B122" s="491" t="s">
        <v>211</v>
      </c>
      <c r="C122" s="26">
        <f>D122</f>
        <v>250</v>
      </c>
      <c r="D122" s="26">
        <v>250</v>
      </c>
      <c r="E122" s="26"/>
      <c r="F122" s="26"/>
      <c r="G122" s="26"/>
      <c r="H122" s="26">
        <v>250</v>
      </c>
      <c r="I122" s="26">
        <v>250</v>
      </c>
      <c r="J122" s="26"/>
      <c r="K122" s="26"/>
      <c r="L122" s="26"/>
      <c r="M122" s="26">
        <v>250</v>
      </c>
      <c r="N122" s="26">
        <v>250</v>
      </c>
      <c r="O122" s="2"/>
      <c r="P122" s="2"/>
      <c r="Q122" s="2"/>
      <c r="R122" s="2"/>
    </row>
    <row r="123" spans="1:18" ht="39" customHeight="1" x14ac:dyDescent="0.25">
      <c r="A123" s="2"/>
      <c r="B123" s="491" t="s">
        <v>212</v>
      </c>
      <c r="C123" s="26">
        <f>D123</f>
        <v>0</v>
      </c>
      <c r="D123" s="26">
        <v>0</v>
      </c>
      <c r="E123" s="26"/>
      <c r="F123" s="26"/>
      <c r="G123" s="26"/>
      <c r="H123" s="26">
        <f>I123</f>
        <v>100</v>
      </c>
      <c r="I123" s="26">
        <v>100</v>
      </c>
      <c r="J123" s="26"/>
      <c r="K123" s="26"/>
      <c r="L123" s="26"/>
      <c r="M123" s="26">
        <f>N123</f>
        <v>0</v>
      </c>
      <c r="N123" s="26">
        <v>0</v>
      </c>
      <c r="O123" s="2"/>
      <c r="P123" s="2"/>
      <c r="Q123" s="2"/>
      <c r="R123" s="2"/>
    </row>
    <row r="124" spans="1:18" ht="24" customHeight="1" thickBot="1" x14ac:dyDescent="0.3">
      <c r="A124" s="488"/>
      <c r="B124" s="335" t="s">
        <v>111</v>
      </c>
      <c r="C124" s="489">
        <f>D124</f>
        <v>350</v>
      </c>
      <c r="D124" s="490">
        <f>D121+D122+D123</f>
        <v>350</v>
      </c>
      <c r="E124" s="490">
        <f t="shared" ref="E124:P124" si="56">E121</f>
        <v>0</v>
      </c>
      <c r="F124" s="490">
        <f t="shared" si="56"/>
        <v>0</v>
      </c>
      <c r="G124" s="335"/>
      <c r="H124" s="489">
        <f>I124</f>
        <v>450</v>
      </c>
      <c r="I124" s="490">
        <f>I121+I122+I123</f>
        <v>450</v>
      </c>
      <c r="J124" s="490">
        <f t="shared" si="56"/>
        <v>0</v>
      </c>
      <c r="K124" s="490">
        <f t="shared" si="56"/>
        <v>0</v>
      </c>
      <c r="L124" s="335"/>
      <c r="M124" s="489">
        <f>N124</f>
        <v>349.86</v>
      </c>
      <c r="N124" s="490">
        <f>N121+N122+N123</f>
        <v>349.86</v>
      </c>
      <c r="O124" s="490">
        <f t="shared" si="56"/>
        <v>0</v>
      </c>
      <c r="P124" s="567">
        <f t="shared" si="56"/>
        <v>0</v>
      </c>
      <c r="Q124" s="335"/>
      <c r="R124" s="339">
        <f>M124/C124*100</f>
        <v>99.960000000000008</v>
      </c>
    </row>
    <row r="125" spans="1:18" ht="28.5" customHeight="1" x14ac:dyDescent="0.25">
      <c r="A125" s="676" t="s">
        <v>258</v>
      </c>
      <c r="B125" s="677"/>
      <c r="C125" s="677"/>
      <c r="D125" s="677"/>
      <c r="E125" s="677"/>
      <c r="F125" s="677"/>
      <c r="G125" s="677"/>
      <c r="H125" s="677"/>
      <c r="I125" s="677"/>
      <c r="J125" s="677"/>
      <c r="K125" s="677"/>
      <c r="L125" s="677"/>
      <c r="M125" s="677"/>
      <c r="N125" s="677"/>
      <c r="O125" s="677"/>
      <c r="P125" s="677"/>
      <c r="Q125" s="677"/>
      <c r="R125" s="678"/>
    </row>
    <row r="126" spans="1:18" ht="46.5" customHeight="1" x14ac:dyDescent="0.25">
      <c r="A126" s="34"/>
      <c r="B126" s="189" t="s">
        <v>272</v>
      </c>
      <c r="C126" s="40">
        <f>D126+E126+F126</f>
        <v>487</v>
      </c>
      <c r="D126" s="25">
        <v>487</v>
      </c>
      <c r="E126" s="21"/>
      <c r="F126" s="21"/>
      <c r="G126" s="46"/>
      <c r="H126" s="40">
        <f>I126+J126+K126</f>
        <v>487</v>
      </c>
      <c r="I126" s="25">
        <v>487</v>
      </c>
      <c r="J126" s="21"/>
      <c r="K126" s="21"/>
      <c r="L126" s="46"/>
      <c r="M126" s="40">
        <f>N126+O126+P126</f>
        <v>485.9</v>
      </c>
      <c r="N126" s="25">
        <v>485.9</v>
      </c>
      <c r="O126" s="21"/>
      <c r="P126" s="297"/>
      <c r="Q126" s="46"/>
      <c r="R126" s="148"/>
    </row>
    <row r="127" spans="1:18" ht="87" customHeight="1" x14ac:dyDescent="0.25">
      <c r="A127" s="36"/>
      <c r="B127" s="189" t="s">
        <v>100</v>
      </c>
      <c r="C127" s="40">
        <f>D127+E127+F127</f>
        <v>250</v>
      </c>
      <c r="D127" s="123">
        <v>250</v>
      </c>
      <c r="E127" s="38"/>
      <c r="F127" s="38"/>
      <c r="G127" s="146"/>
      <c r="H127" s="40">
        <f t="shared" ref="H127:H128" si="57">I127+J127+K127</f>
        <v>250</v>
      </c>
      <c r="I127" s="123">
        <v>250</v>
      </c>
      <c r="J127" s="38"/>
      <c r="K127" s="38"/>
      <c r="L127" s="146"/>
      <c r="M127" s="40">
        <f t="shared" ref="M127:M128" si="58">N127+O127+P127</f>
        <v>167.2</v>
      </c>
      <c r="N127" s="38">
        <v>167.2</v>
      </c>
      <c r="O127" s="37"/>
      <c r="P127" s="336"/>
      <c r="Q127" s="149"/>
      <c r="R127" s="55"/>
    </row>
    <row r="128" spans="1:18" ht="52.5" customHeight="1" thickBot="1" x14ac:dyDescent="0.3">
      <c r="A128" s="143"/>
      <c r="B128" s="190" t="s">
        <v>130</v>
      </c>
      <c r="C128" s="145">
        <f>D128+E128+F128</f>
        <v>4</v>
      </c>
      <c r="D128" s="144">
        <v>4</v>
      </c>
      <c r="E128" s="144"/>
      <c r="F128" s="144"/>
      <c r="G128" s="147"/>
      <c r="H128" s="145">
        <f t="shared" si="57"/>
        <v>4</v>
      </c>
      <c r="I128" s="144">
        <v>4</v>
      </c>
      <c r="J128" s="144"/>
      <c r="K128" s="144"/>
      <c r="L128" s="147"/>
      <c r="M128" s="145">
        <f t="shared" si="58"/>
        <v>0</v>
      </c>
      <c r="N128" s="128">
        <v>0</v>
      </c>
      <c r="O128" s="144"/>
      <c r="P128" s="337"/>
      <c r="Q128" s="338"/>
      <c r="R128" s="68"/>
    </row>
    <row r="129" spans="1:18" ht="32.25" customHeight="1" thickBot="1" x14ac:dyDescent="0.3">
      <c r="A129" s="127"/>
      <c r="B129" s="138" t="s">
        <v>101</v>
      </c>
      <c r="C129" s="139">
        <f>C126+C127+C128</f>
        <v>741</v>
      </c>
      <c r="D129" s="228">
        <f>D126+D127+D128</f>
        <v>741</v>
      </c>
      <c r="E129" s="137">
        <f t="shared" ref="E129:P129" si="59">E126+E127+E128</f>
        <v>0</v>
      </c>
      <c r="F129" s="137">
        <f t="shared" si="59"/>
        <v>0</v>
      </c>
      <c r="G129" s="138"/>
      <c r="H129" s="139">
        <f>I129+J129+K129</f>
        <v>741</v>
      </c>
      <c r="I129" s="137">
        <f>I126+I127+I128</f>
        <v>741</v>
      </c>
      <c r="J129" s="137">
        <f t="shared" si="59"/>
        <v>0</v>
      </c>
      <c r="K129" s="137">
        <f t="shared" si="59"/>
        <v>0</v>
      </c>
      <c r="L129" s="138"/>
      <c r="M129" s="139">
        <f t="shared" si="59"/>
        <v>653.09999999999991</v>
      </c>
      <c r="N129" s="137">
        <f t="shared" si="59"/>
        <v>653.09999999999991</v>
      </c>
      <c r="O129" s="137">
        <f t="shared" si="59"/>
        <v>0</v>
      </c>
      <c r="P129" s="138">
        <f t="shared" si="59"/>
        <v>0</v>
      </c>
      <c r="Q129" s="339"/>
      <c r="R129" s="142">
        <f>M129/C129*100</f>
        <v>88.137651821862335</v>
      </c>
    </row>
    <row r="130" spans="1:18" ht="41.25" customHeight="1" x14ac:dyDescent="0.25">
      <c r="A130" s="668" t="s">
        <v>270</v>
      </c>
      <c r="B130" s="669"/>
      <c r="C130" s="669"/>
      <c r="D130" s="669"/>
      <c r="E130" s="669"/>
      <c r="F130" s="669"/>
      <c r="G130" s="669"/>
      <c r="H130" s="669"/>
      <c r="I130" s="669"/>
      <c r="J130" s="669"/>
      <c r="K130" s="669"/>
      <c r="L130" s="669"/>
      <c r="M130" s="669"/>
      <c r="N130" s="669"/>
      <c r="O130" s="669"/>
      <c r="P130" s="669"/>
      <c r="Q130" s="669"/>
      <c r="R130" s="670"/>
    </row>
    <row r="131" spans="1:18" ht="24.75" customHeight="1" thickBot="1" x14ac:dyDescent="0.3">
      <c r="A131" s="67"/>
      <c r="B131" s="191" t="s">
        <v>99</v>
      </c>
      <c r="C131" s="129">
        <f>D131+E131+F131</f>
        <v>0</v>
      </c>
      <c r="D131" s="128">
        <v>0</v>
      </c>
      <c r="E131" s="128"/>
      <c r="F131" s="231"/>
      <c r="G131" s="229"/>
      <c r="H131" s="129">
        <f>I131+J131+K131</f>
        <v>0</v>
      </c>
      <c r="I131" s="128">
        <v>0</v>
      </c>
      <c r="J131" s="128"/>
      <c r="K131" s="231"/>
      <c r="L131" s="249"/>
      <c r="M131" s="340">
        <f>N131</f>
        <v>0</v>
      </c>
      <c r="N131" s="231">
        <v>0</v>
      </c>
      <c r="O131" s="231"/>
      <c r="P131" s="341"/>
      <c r="Q131" s="240"/>
      <c r="R131" s="230"/>
    </row>
    <row r="132" spans="1:18" ht="23.25" customHeight="1" thickBot="1" x14ac:dyDescent="0.3">
      <c r="A132" s="127"/>
      <c r="B132" s="171" t="s">
        <v>101</v>
      </c>
      <c r="C132" s="139">
        <f>C131</f>
        <v>0</v>
      </c>
      <c r="D132" s="137">
        <f t="shared" ref="D132:P132" si="60">D131</f>
        <v>0</v>
      </c>
      <c r="E132" s="184">
        <f t="shared" si="60"/>
        <v>0</v>
      </c>
      <c r="F132" s="184">
        <f t="shared" si="60"/>
        <v>0</v>
      </c>
      <c r="G132" s="185"/>
      <c r="H132" s="139">
        <f>H131</f>
        <v>0</v>
      </c>
      <c r="I132" s="137">
        <f t="shared" si="60"/>
        <v>0</v>
      </c>
      <c r="J132" s="184">
        <f t="shared" si="60"/>
        <v>0</v>
      </c>
      <c r="K132" s="461">
        <f t="shared" si="60"/>
        <v>0</v>
      </c>
      <c r="L132" s="476"/>
      <c r="M132" s="186">
        <f t="shared" si="60"/>
        <v>0</v>
      </c>
      <c r="N132" s="184">
        <f t="shared" si="60"/>
        <v>0</v>
      </c>
      <c r="O132" s="184">
        <f t="shared" si="60"/>
        <v>0</v>
      </c>
      <c r="P132" s="185">
        <f t="shared" si="60"/>
        <v>0</v>
      </c>
      <c r="Q132" s="343"/>
      <c r="R132" s="150">
        <v>0</v>
      </c>
    </row>
    <row r="133" spans="1:18" ht="28.5" customHeight="1" x14ac:dyDescent="0.25">
      <c r="A133" s="668" t="s">
        <v>259</v>
      </c>
      <c r="B133" s="669"/>
      <c r="C133" s="669"/>
      <c r="D133" s="669"/>
      <c r="E133" s="669"/>
      <c r="F133" s="669"/>
      <c r="G133" s="669"/>
      <c r="H133" s="669"/>
      <c r="I133" s="669"/>
      <c r="J133" s="669"/>
      <c r="K133" s="669"/>
      <c r="L133" s="669"/>
      <c r="M133" s="669"/>
      <c r="N133" s="669"/>
      <c r="O133" s="669"/>
      <c r="P133" s="669"/>
      <c r="Q133" s="669"/>
      <c r="R133" s="670"/>
    </row>
    <row r="134" spans="1:18" ht="57.75" customHeight="1" x14ac:dyDescent="0.25">
      <c r="A134" s="3"/>
      <c r="B134" s="192" t="s">
        <v>102</v>
      </c>
      <c r="C134" s="151">
        <f>D134+E134+F134</f>
        <v>36975</v>
      </c>
      <c r="D134" s="19">
        <f>D135</f>
        <v>36975</v>
      </c>
      <c r="E134" s="19">
        <v>0</v>
      </c>
      <c r="F134" s="19"/>
      <c r="G134" s="45"/>
      <c r="H134" s="151">
        <f>I134+J134+K134</f>
        <v>36975</v>
      </c>
      <c r="I134" s="19">
        <f>I135</f>
        <v>36975</v>
      </c>
      <c r="J134" s="19">
        <v>0</v>
      </c>
      <c r="K134" s="19">
        <v>0</v>
      </c>
      <c r="L134" s="344"/>
      <c r="M134" s="151">
        <f>N134+O134+P134</f>
        <v>36860.6</v>
      </c>
      <c r="N134" s="19">
        <f>N135</f>
        <v>36860.6</v>
      </c>
      <c r="O134" s="19">
        <v>0</v>
      </c>
      <c r="P134" s="182">
        <v>0</v>
      </c>
      <c r="Q134" s="45"/>
      <c r="R134" s="53">
        <f>M134/C134*100</f>
        <v>99.690601757944549</v>
      </c>
    </row>
    <row r="135" spans="1:18" ht="57" customHeight="1" x14ac:dyDescent="0.25">
      <c r="A135" s="3" t="s">
        <v>68</v>
      </c>
      <c r="B135" s="193" t="s">
        <v>109</v>
      </c>
      <c r="C135" s="100">
        <f t="shared" ref="C135:C138" si="61">D135+E135+F135</f>
        <v>36975</v>
      </c>
      <c r="D135" s="25">
        <v>36975</v>
      </c>
      <c r="E135" s="21"/>
      <c r="F135" s="21"/>
      <c r="G135" s="46"/>
      <c r="H135" s="49">
        <f t="shared" ref="H135" si="62">I135+J135+K135</f>
        <v>36975</v>
      </c>
      <c r="I135" s="25">
        <v>36975</v>
      </c>
      <c r="J135" s="21"/>
      <c r="K135" s="21"/>
      <c r="L135" s="345"/>
      <c r="M135" s="40">
        <f t="shared" ref="M135" si="63">N135+O135+P135</f>
        <v>36860.6</v>
      </c>
      <c r="N135" s="25">
        <v>36860.6</v>
      </c>
      <c r="O135" s="21"/>
      <c r="P135" s="297"/>
      <c r="Q135" s="46"/>
      <c r="R135" s="40"/>
    </row>
    <row r="136" spans="1:18" ht="64.5" customHeight="1" x14ac:dyDescent="0.25">
      <c r="A136" s="3"/>
      <c r="B136" s="194" t="s">
        <v>154</v>
      </c>
      <c r="C136" s="151">
        <f>D136+E136+F136</f>
        <v>11772.2</v>
      </c>
      <c r="D136" s="19">
        <f>D137+D138</f>
        <v>11772.2</v>
      </c>
      <c r="E136" s="19">
        <v>0</v>
      </c>
      <c r="F136" s="19">
        <v>0</v>
      </c>
      <c r="G136" s="45"/>
      <c r="H136" s="151">
        <f>I136+J136+K136</f>
        <v>11772.2</v>
      </c>
      <c r="I136" s="19">
        <f>I137+I138</f>
        <v>11772.2</v>
      </c>
      <c r="J136" s="19">
        <v>0</v>
      </c>
      <c r="K136" s="19">
        <v>0</v>
      </c>
      <c r="L136" s="344"/>
      <c r="M136" s="151">
        <f>N136+O136+P136</f>
        <v>11672.6</v>
      </c>
      <c r="N136" s="19">
        <f>N137+N138</f>
        <v>11672.6</v>
      </c>
      <c r="O136" s="19">
        <v>0</v>
      </c>
      <c r="P136" s="182">
        <v>0</v>
      </c>
      <c r="Q136" s="45"/>
      <c r="R136" s="53">
        <f>M136/C136*100</f>
        <v>99.153938940894648</v>
      </c>
    </row>
    <row r="137" spans="1:18" ht="30" customHeight="1" x14ac:dyDescent="0.25">
      <c r="A137" s="3"/>
      <c r="B137" s="193" t="s">
        <v>214</v>
      </c>
      <c r="C137" s="40">
        <f>D137</f>
        <v>36</v>
      </c>
      <c r="D137" s="123">
        <v>36</v>
      </c>
      <c r="E137" s="123"/>
      <c r="F137" s="123"/>
      <c r="G137" s="124"/>
      <c r="H137" s="49">
        <f>I137</f>
        <v>36</v>
      </c>
      <c r="I137" s="123">
        <v>36</v>
      </c>
      <c r="J137" s="123"/>
      <c r="K137" s="123"/>
      <c r="L137" s="124"/>
      <c r="M137" s="40">
        <f t="shared" ref="M137:M138" si="64">N137+O137+P137</f>
        <v>36</v>
      </c>
      <c r="N137" s="123">
        <v>36</v>
      </c>
      <c r="O137" s="123"/>
      <c r="P137" s="253"/>
      <c r="Q137" s="124"/>
      <c r="R137" s="122"/>
    </row>
    <row r="138" spans="1:18" ht="49.5" customHeight="1" x14ac:dyDescent="0.25">
      <c r="A138" s="39" t="s">
        <v>68</v>
      </c>
      <c r="B138" s="193" t="s">
        <v>110</v>
      </c>
      <c r="C138" s="29">
        <f t="shared" si="61"/>
        <v>11736.2</v>
      </c>
      <c r="D138" s="123">
        <v>11736.2</v>
      </c>
      <c r="E138" s="123"/>
      <c r="F138" s="123"/>
      <c r="G138" s="124"/>
      <c r="H138" s="24">
        <f t="shared" ref="H138" si="65">I138+J138+K138</f>
        <v>11736.2</v>
      </c>
      <c r="I138" s="248">
        <v>11736.2</v>
      </c>
      <c r="J138" s="248"/>
      <c r="K138" s="248"/>
      <c r="L138" s="569"/>
      <c r="M138" s="40">
        <f t="shared" si="64"/>
        <v>11636.6</v>
      </c>
      <c r="N138" s="123">
        <v>11636.6</v>
      </c>
      <c r="O138" s="123"/>
      <c r="P138" s="253"/>
      <c r="Q138" s="124"/>
      <c r="R138" s="122"/>
    </row>
    <row r="139" spans="1:18" ht="50.25" customHeight="1" x14ac:dyDescent="0.25">
      <c r="A139" s="3"/>
      <c r="B139" s="236" t="s">
        <v>152</v>
      </c>
      <c r="C139" s="151">
        <f>D139+E139+F139</f>
        <v>2800</v>
      </c>
      <c r="D139" s="19">
        <f>D140</f>
        <v>2800</v>
      </c>
      <c r="E139" s="19">
        <v>0</v>
      </c>
      <c r="F139" s="19">
        <v>0</v>
      </c>
      <c r="G139" s="45"/>
      <c r="H139" s="151">
        <f>I139+J139+K139</f>
        <v>2800</v>
      </c>
      <c r="I139" s="19">
        <f>I140</f>
        <v>2800</v>
      </c>
      <c r="J139" s="19">
        <v>0</v>
      </c>
      <c r="K139" s="19">
        <v>0</v>
      </c>
      <c r="L139" s="344"/>
      <c r="M139" s="151">
        <f>N139+O139+P139</f>
        <v>2775.7</v>
      </c>
      <c r="N139" s="19">
        <f>N140</f>
        <v>2775.7</v>
      </c>
      <c r="O139" s="19">
        <v>0</v>
      </c>
      <c r="P139" s="182">
        <v>0</v>
      </c>
      <c r="Q139" s="45"/>
      <c r="R139" s="53">
        <f>M139/C139*100</f>
        <v>99.132142857142853</v>
      </c>
    </row>
    <row r="140" spans="1:18" ht="25.5" customHeight="1" thickBot="1" x14ac:dyDescent="0.3">
      <c r="A140" s="152" t="s">
        <v>27</v>
      </c>
      <c r="B140" s="195" t="s">
        <v>153</v>
      </c>
      <c r="C140" s="331">
        <f t="shared" ref="C140" si="66">D140+E140+F140</f>
        <v>2800</v>
      </c>
      <c r="D140" s="188">
        <v>2800</v>
      </c>
      <c r="E140" s="188"/>
      <c r="F140" s="188"/>
      <c r="G140" s="351"/>
      <c r="H140" s="153">
        <f>I140+J140+K140</f>
        <v>2800</v>
      </c>
      <c r="I140" s="188">
        <v>2800</v>
      </c>
      <c r="J140" s="188"/>
      <c r="K140" s="188"/>
      <c r="L140" s="352"/>
      <c r="M140" s="153">
        <f>N140</f>
        <v>2775.7</v>
      </c>
      <c r="N140" s="188">
        <v>2775.7</v>
      </c>
      <c r="O140" s="188"/>
      <c r="P140" s="353"/>
      <c r="Q140" s="351"/>
      <c r="R140" s="354"/>
    </row>
    <row r="141" spans="1:18" ht="28.5" customHeight="1" thickBot="1" x14ac:dyDescent="0.3">
      <c r="A141" s="127"/>
      <c r="B141" s="171" t="s">
        <v>101</v>
      </c>
      <c r="C141" s="139">
        <f>D141+E141+F141</f>
        <v>51547.199999999997</v>
      </c>
      <c r="D141" s="137">
        <f>D134+D136+D139</f>
        <v>51547.199999999997</v>
      </c>
      <c r="E141" s="184">
        <f t="shared" ref="E141:P141" si="67">E140</f>
        <v>0</v>
      </c>
      <c r="F141" s="184">
        <f t="shared" si="67"/>
        <v>0</v>
      </c>
      <c r="G141" s="185"/>
      <c r="H141" s="139">
        <f>I141+J141+K141</f>
        <v>51547.199999999997</v>
      </c>
      <c r="I141" s="137">
        <f>I134+I136+I139</f>
        <v>51547.199999999997</v>
      </c>
      <c r="J141" s="184">
        <f t="shared" si="67"/>
        <v>0</v>
      </c>
      <c r="K141" s="461">
        <f t="shared" si="67"/>
        <v>0</v>
      </c>
      <c r="L141" s="476"/>
      <c r="M141" s="139">
        <f>N141+O141+P141</f>
        <v>51308.899999999994</v>
      </c>
      <c r="N141" s="137">
        <f>N134+N136+N139</f>
        <v>51308.899999999994</v>
      </c>
      <c r="O141" s="184">
        <f t="shared" si="67"/>
        <v>0</v>
      </c>
      <c r="P141" s="185">
        <f t="shared" si="67"/>
        <v>0</v>
      </c>
      <c r="Q141" s="343"/>
      <c r="R141" s="150">
        <f>M141/C141*100</f>
        <v>99.537705248781691</v>
      </c>
    </row>
    <row r="142" spans="1:18" ht="29.25" customHeight="1" x14ac:dyDescent="0.25">
      <c r="A142" s="682" t="s">
        <v>260</v>
      </c>
      <c r="B142" s="683"/>
      <c r="C142" s="683"/>
      <c r="D142" s="683"/>
      <c r="E142" s="683"/>
      <c r="F142" s="683"/>
      <c r="G142" s="683"/>
      <c r="H142" s="683"/>
      <c r="I142" s="683"/>
      <c r="J142" s="683"/>
      <c r="K142" s="683"/>
      <c r="L142" s="683"/>
      <c r="M142" s="683"/>
      <c r="N142" s="683"/>
      <c r="O142" s="683"/>
      <c r="P142" s="683"/>
      <c r="Q142" s="683"/>
      <c r="R142" s="684"/>
    </row>
    <row r="143" spans="1:18" ht="63.75" customHeight="1" x14ac:dyDescent="0.25">
      <c r="A143" s="61"/>
      <c r="B143" s="62" t="s">
        <v>122</v>
      </c>
      <c r="C143" s="576">
        <f t="shared" ref="C143" si="68">D143+E143+F143</f>
        <v>24482.899999999998</v>
      </c>
      <c r="D143" s="577">
        <f>D144+D145+D146+D147</f>
        <v>24482.899999999998</v>
      </c>
      <c r="E143" s="578"/>
      <c r="F143" s="578"/>
      <c r="G143" s="579"/>
      <c r="H143" s="576">
        <f>I143+J143+K143</f>
        <v>24482.899999999998</v>
      </c>
      <c r="I143" s="577">
        <f>I144+I145+I146+I147</f>
        <v>24482.899999999998</v>
      </c>
      <c r="J143" s="578"/>
      <c r="K143" s="578"/>
      <c r="L143" s="579"/>
      <c r="M143" s="208">
        <f>N143+O143+P143</f>
        <v>24106.800000000003</v>
      </c>
      <c r="N143" s="577">
        <f>N144+N145+N146+N147</f>
        <v>24106.800000000003</v>
      </c>
      <c r="O143" s="163"/>
      <c r="P143" s="61"/>
      <c r="Q143" s="164"/>
      <c r="R143" s="53">
        <f>M143/C143*100</f>
        <v>98.463825772273722</v>
      </c>
    </row>
    <row r="144" spans="1:18" ht="27" customHeight="1" x14ac:dyDescent="0.25">
      <c r="A144" s="570" t="s">
        <v>26</v>
      </c>
      <c r="B144" s="41" t="s">
        <v>222</v>
      </c>
      <c r="C144" s="134">
        <f>D144</f>
        <v>22748.799999999999</v>
      </c>
      <c r="D144" s="66">
        <v>22748.799999999999</v>
      </c>
      <c r="E144" s="66"/>
      <c r="F144" s="66"/>
      <c r="G144" s="580"/>
      <c r="H144" s="358">
        <f t="shared" ref="H144" si="69">I144+J144+K144</f>
        <v>22748.799999999999</v>
      </c>
      <c r="I144" s="66">
        <v>22748.799999999999</v>
      </c>
      <c r="J144" s="136"/>
      <c r="K144" s="136"/>
      <c r="L144" s="580"/>
      <c r="M144" s="575">
        <f>N144+O144+P144</f>
        <v>22386.400000000001</v>
      </c>
      <c r="N144" s="66">
        <v>22386.400000000001</v>
      </c>
      <c r="O144" s="359"/>
      <c r="P144" s="360"/>
      <c r="Q144" s="211"/>
      <c r="R144" s="212"/>
    </row>
    <row r="145" spans="1:18" ht="24.75" customHeight="1" x14ac:dyDescent="0.25">
      <c r="A145" s="570" t="s">
        <v>27</v>
      </c>
      <c r="B145" s="41" t="s">
        <v>223</v>
      </c>
      <c r="C145" s="134">
        <f>D145</f>
        <v>309.60000000000002</v>
      </c>
      <c r="D145" s="66">
        <v>309.60000000000002</v>
      </c>
      <c r="E145" s="66"/>
      <c r="F145" s="66"/>
      <c r="G145" s="209"/>
      <c r="H145" s="65">
        <f>I145</f>
        <v>309.60000000000002</v>
      </c>
      <c r="I145" s="66">
        <v>309.60000000000002</v>
      </c>
      <c r="J145" s="66"/>
      <c r="K145" s="66"/>
      <c r="L145" s="209"/>
      <c r="M145" s="367">
        <f>N145</f>
        <v>309.60000000000002</v>
      </c>
      <c r="N145" s="66">
        <v>309.60000000000002</v>
      </c>
      <c r="O145" s="210"/>
      <c r="P145" s="210"/>
      <c r="Q145" s="210"/>
      <c r="R145" s="572"/>
    </row>
    <row r="146" spans="1:18" ht="26.25" customHeight="1" x14ac:dyDescent="0.25">
      <c r="A146" s="570" t="s">
        <v>28</v>
      </c>
      <c r="B146" s="595" t="s">
        <v>231</v>
      </c>
      <c r="C146" s="134">
        <f>D146</f>
        <v>22.4</v>
      </c>
      <c r="D146" s="66">
        <v>22.4</v>
      </c>
      <c r="E146" s="66"/>
      <c r="F146" s="66"/>
      <c r="G146" s="209"/>
      <c r="H146" s="358">
        <f>I146</f>
        <v>22.4</v>
      </c>
      <c r="I146" s="136">
        <v>22.4</v>
      </c>
      <c r="J146" s="136"/>
      <c r="K146" s="136"/>
      <c r="L146" s="574"/>
      <c r="M146" s="367">
        <f>N146</f>
        <v>22.4</v>
      </c>
      <c r="N146" s="66">
        <v>22.4</v>
      </c>
      <c r="O146" s="210"/>
      <c r="P146" s="210"/>
      <c r="Q146" s="210"/>
      <c r="R146" s="572"/>
    </row>
    <row r="147" spans="1:18" ht="27.75" customHeight="1" x14ac:dyDescent="0.25">
      <c r="A147" s="570" t="s">
        <v>29</v>
      </c>
      <c r="B147" s="193" t="s">
        <v>241</v>
      </c>
      <c r="C147" s="134">
        <f>D147</f>
        <v>1402.1</v>
      </c>
      <c r="D147" s="154">
        <v>1402.1</v>
      </c>
      <c r="E147" s="154"/>
      <c r="F147" s="154"/>
      <c r="G147" s="591"/>
      <c r="H147" s="134">
        <f>I147</f>
        <v>1402.1</v>
      </c>
      <c r="I147" s="136">
        <v>1402.1</v>
      </c>
      <c r="J147" s="136"/>
      <c r="K147" s="136"/>
      <c r="L147" s="574"/>
      <c r="M147" s="134">
        <f>N147</f>
        <v>1388.4</v>
      </c>
      <c r="N147" s="66">
        <v>1388.4</v>
      </c>
      <c r="O147" s="592"/>
      <c r="P147" s="593"/>
      <c r="Q147" s="594"/>
      <c r="R147" s="462"/>
    </row>
    <row r="148" spans="1:18" ht="54.75" customHeight="1" x14ac:dyDescent="0.25">
      <c r="A148" s="33"/>
      <c r="B148" s="596" t="s">
        <v>141</v>
      </c>
      <c r="C148" s="362">
        <f t="shared" ref="C148:C154" si="70">D148+E148+F148</f>
        <v>18497</v>
      </c>
      <c r="D148" s="156">
        <f>D149+D150+D151+D152+D153</f>
        <v>18497</v>
      </c>
      <c r="E148" s="363">
        <f>E149+E150+E151+E152</f>
        <v>0</v>
      </c>
      <c r="F148" s="363">
        <f>F149+F150+F151+F152</f>
        <v>0</v>
      </c>
      <c r="G148" s="365"/>
      <c r="H148" s="208">
        <f>I148+J148+K148</f>
        <v>17197.5</v>
      </c>
      <c r="I148" s="156">
        <f>I149+I150+I151+I152+I153</f>
        <v>17197.5</v>
      </c>
      <c r="J148" s="245">
        <f t="shared" ref="J148:K148" si="71">J149+J150+J151+J152</f>
        <v>0</v>
      </c>
      <c r="K148" s="245">
        <f t="shared" si="71"/>
        <v>0</v>
      </c>
      <c r="L148" s="246"/>
      <c r="M148" s="361">
        <f>N148+O148+P148</f>
        <v>18492</v>
      </c>
      <c r="N148" s="156">
        <f>N149+N150+N151+N152+N153</f>
        <v>18492</v>
      </c>
      <c r="O148" s="363">
        <f>O149+O150+O151+O152</f>
        <v>0</v>
      </c>
      <c r="P148" s="364">
        <f>P149+P150+P151+P152</f>
        <v>0</v>
      </c>
      <c r="Q148" s="571"/>
      <c r="R148" s="327">
        <f>M148/C148*100</f>
        <v>99.972968589500994</v>
      </c>
    </row>
    <row r="149" spans="1:18" ht="24.75" customHeight="1" x14ac:dyDescent="0.25">
      <c r="A149" s="3" t="s">
        <v>34</v>
      </c>
      <c r="B149" s="553" t="s">
        <v>222</v>
      </c>
      <c r="C149" s="134">
        <f t="shared" si="70"/>
        <v>17901.2</v>
      </c>
      <c r="D149" s="66">
        <v>17901.2</v>
      </c>
      <c r="E149" s="66"/>
      <c r="F149" s="66"/>
      <c r="G149" s="209"/>
      <c r="H149" s="556">
        <f t="shared" ref="H149:H153" si="72">I149+J149+K149</f>
        <v>16358.5</v>
      </c>
      <c r="I149" s="66">
        <v>16358.5</v>
      </c>
      <c r="J149" s="154"/>
      <c r="K149" s="154"/>
      <c r="L149" s="557"/>
      <c r="M149" s="134">
        <f t="shared" ref="M149:M153" si="73">N149+O149+P149</f>
        <v>17901.2</v>
      </c>
      <c r="N149" s="66">
        <v>17901.2</v>
      </c>
      <c r="O149" s="66"/>
      <c r="P149" s="157"/>
      <c r="Q149" s="209"/>
      <c r="R149" s="212"/>
    </row>
    <row r="150" spans="1:18" ht="25.5" customHeight="1" x14ac:dyDescent="0.25">
      <c r="A150" s="3" t="s">
        <v>103</v>
      </c>
      <c r="B150" s="64" t="s">
        <v>206</v>
      </c>
      <c r="C150" s="134">
        <f t="shared" si="70"/>
        <v>5</v>
      </c>
      <c r="D150" s="66">
        <v>5</v>
      </c>
      <c r="E150" s="66"/>
      <c r="F150" s="66"/>
      <c r="G150" s="209"/>
      <c r="H150" s="215">
        <f t="shared" si="72"/>
        <v>5</v>
      </c>
      <c r="I150" s="66">
        <v>5</v>
      </c>
      <c r="J150" s="66"/>
      <c r="K150" s="66"/>
      <c r="L150" s="213"/>
      <c r="M150" s="134">
        <f t="shared" si="73"/>
        <v>5</v>
      </c>
      <c r="N150" s="66">
        <v>5</v>
      </c>
      <c r="O150" s="66">
        <v>0</v>
      </c>
      <c r="P150" s="157"/>
      <c r="Q150" s="209"/>
      <c r="R150" s="212"/>
    </row>
    <row r="151" spans="1:18" ht="26.25" customHeight="1" x14ac:dyDescent="0.25">
      <c r="A151" s="3" t="s">
        <v>104</v>
      </c>
      <c r="B151" s="64" t="s">
        <v>242</v>
      </c>
      <c r="C151" s="135">
        <f t="shared" si="70"/>
        <v>180</v>
      </c>
      <c r="D151" s="136">
        <v>180</v>
      </c>
      <c r="E151" s="136"/>
      <c r="F151" s="136"/>
      <c r="G151" s="574"/>
      <c r="H151" s="366">
        <f t="shared" si="72"/>
        <v>180</v>
      </c>
      <c r="I151" s="136">
        <v>180</v>
      </c>
      <c r="J151" s="136"/>
      <c r="K151" s="136"/>
      <c r="L151" s="357"/>
      <c r="M151" s="134">
        <f t="shared" si="73"/>
        <v>180</v>
      </c>
      <c r="N151" s="66">
        <v>180</v>
      </c>
      <c r="O151" s="66"/>
      <c r="P151" s="157"/>
      <c r="Q151" s="209"/>
      <c r="R151" s="212"/>
    </row>
    <row r="152" spans="1:18" ht="26.25" customHeight="1" x14ac:dyDescent="0.25">
      <c r="A152" s="3" t="s">
        <v>104</v>
      </c>
      <c r="B152" s="64" t="s">
        <v>224</v>
      </c>
      <c r="C152" s="135">
        <f t="shared" si="70"/>
        <v>3.8</v>
      </c>
      <c r="D152" s="136">
        <v>3.8</v>
      </c>
      <c r="E152" s="136"/>
      <c r="F152" s="136"/>
      <c r="G152" s="574"/>
      <c r="H152" s="366">
        <f t="shared" si="72"/>
        <v>3.8</v>
      </c>
      <c r="I152" s="136">
        <v>3.8</v>
      </c>
      <c r="J152" s="136"/>
      <c r="K152" s="136"/>
      <c r="L152" s="357"/>
      <c r="M152" s="134">
        <f t="shared" si="73"/>
        <v>3.8</v>
      </c>
      <c r="N152" s="66">
        <v>3.8</v>
      </c>
      <c r="O152" s="66"/>
      <c r="P152" s="157"/>
      <c r="Q152" s="209"/>
      <c r="R152" s="212"/>
    </row>
    <row r="153" spans="1:18" ht="28.5" customHeight="1" x14ac:dyDescent="0.25">
      <c r="A153" s="63" t="s">
        <v>105</v>
      </c>
      <c r="B153" s="41" t="s">
        <v>223</v>
      </c>
      <c r="C153" s="134">
        <f t="shared" si="70"/>
        <v>407</v>
      </c>
      <c r="D153" s="66">
        <v>407</v>
      </c>
      <c r="E153" s="66"/>
      <c r="F153" s="66"/>
      <c r="G153" s="66"/>
      <c r="H153" s="66">
        <f t="shared" si="72"/>
        <v>650.20000000000005</v>
      </c>
      <c r="I153" s="66">
        <v>650.20000000000005</v>
      </c>
      <c r="J153" s="66"/>
      <c r="K153" s="66"/>
      <c r="L153" s="209"/>
      <c r="M153" s="367">
        <f t="shared" si="73"/>
        <v>402</v>
      </c>
      <c r="N153" s="66">
        <v>402</v>
      </c>
      <c r="O153" s="66"/>
      <c r="P153" s="66"/>
      <c r="Q153" s="209"/>
      <c r="R153" s="212"/>
    </row>
    <row r="154" spans="1:18" ht="61.5" customHeight="1" x14ac:dyDescent="0.25">
      <c r="A154" s="63"/>
      <c r="B154" s="81" t="s">
        <v>142</v>
      </c>
      <c r="C154" s="155">
        <f t="shared" si="70"/>
        <v>14160.2</v>
      </c>
      <c r="D154" s="156">
        <f>D155+D156+D157+D158+D159+D160</f>
        <v>14160.2</v>
      </c>
      <c r="E154" s="216"/>
      <c r="F154" s="216"/>
      <c r="G154" s="368"/>
      <c r="H154" s="614">
        <f>I154+J154+K154</f>
        <v>16403.800000000003</v>
      </c>
      <c r="I154" s="156">
        <f>I155+I156+I157+I158+I159+I160</f>
        <v>16403.800000000003</v>
      </c>
      <c r="J154" s="217"/>
      <c r="K154" s="216"/>
      <c r="L154" s="368"/>
      <c r="M154" s="369">
        <f>N154+O154+P154</f>
        <v>14120.300000000001</v>
      </c>
      <c r="N154" s="156">
        <f>N155+N156+N157+N158+N159+N160</f>
        <v>14120.300000000001</v>
      </c>
      <c r="O154" s="216"/>
      <c r="P154" s="370"/>
      <c r="Q154" s="348"/>
      <c r="R154" s="53">
        <f>M154/C154*100</f>
        <v>99.718224318865552</v>
      </c>
    </row>
    <row r="155" spans="1:18" ht="27.75" customHeight="1" x14ac:dyDescent="0.25">
      <c r="A155" s="63" t="s">
        <v>40</v>
      </c>
      <c r="B155" s="553" t="s">
        <v>222</v>
      </c>
      <c r="C155" s="134">
        <f>D155+E155+F155</f>
        <v>13608.7</v>
      </c>
      <c r="D155" s="66">
        <v>13608.7</v>
      </c>
      <c r="E155" s="66"/>
      <c r="F155" s="66"/>
      <c r="G155" s="213"/>
      <c r="H155" s="134">
        <f>I155+J155+K155</f>
        <v>15846.7</v>
      </c>
      <c r="I155" s="66">
        <v>15846.7</v>
      </c>
      <c r="J155" s="66"/>
      <c r="K155" s="66"/>
      <c r="L155" s="213"/>
      <c r="M155" s="134">
        <f>N155+O155+P155</f>
        <v>13608.7</v>
      </c>
      <c r="N155" s="66">
        <v>13608.7</v>
      </c>
      <c r="O155" s="66"/>
      <c r="P155" s="157"/>
      <c r="Q155" s="209"/>
      <c r="R155" s="212"/>
    </row>
    <row r="156" spans="1:18" ht="27.75" customHeight="1" x14ac:dyDescent="0.25">
      <c r="A156" s="63" t="s">
        <v>41</v>
      </c>
      <c r="B156" s="553" t="s">
        <v>246</v>
      </c>
      <c r="C156" s="134">
        <f>D156+E156+F156</f>
        <v>26.1</v>
      </c>
      <c r="D156" s="66">
        <v>26.1</v>
      </c>
      <c r="E156" s="66"/>
      <c r="F156" s="66"/>
      <c r="G156" s="213"/>
      <c r="H156" s="134">
        <f>I156+J156+K156</f>
        <v>26.1</v>
      </c>
      <c r="I156" s="66">
        <v>26.1</v>
      </c>
      <c r="J156" s="66"/>
      <c r="K156" s="66"/>
      <c r="L156" s="213"/>
      <c r="M156" s="134">
        <f>N156+O156+P156</f>
        <v>26.1</v>
      </c>
      <c r="N156" s="66">
        <v>26.1</v>
      </c>
      <c r="O156" s="66"/>
      <c r="P156" s="157"/>
      <c r="Q156" s="209"/>
      <c r="R156" s="212"/>
    </row>
    <row r="157" spans="1:18" ht="25.5" customHeight="1" x14ac:dyDescent="0.25">
      <c r="A157" s="63" t="s">
        <v>41</v>
      </c>
      <c r="B157" s="554" t="s">
        <v>223</v>
      </c>
      <c r="C157" s="134">
        <f t="shared" ref="C157:C160" si="74">D157+E157+F157</f>
        <v>315.7</v>
      </c>
      <c r="D157" s="66">
        <v>315.7</v>
      </c>
      <c r="E157" s="66"/>
      <c r="F157" s="66"/>
      <c r="G157" s="213"/>
      <c r="H157" s="134">
        <f t="shared" ref="H157:H160" si="75">I157+J157+K157</f>
        <v>315.7</v>
      </c>
      <c r="I157" s="66">
        <v>315.7</v>
      </c>
      <c r="J157" s="66"/>
      <c r="K157" s="66"/>
      <c r="L157" s="213"/>
      <c r="M157" s="134">
        <f t="shared" ref="M157:M160" si="76">N157+O157+P157</f>
        <v>277.7</v>
      </c>
      <c r="N157" s="66">
        <v>277.7</v>
      </c>
      <c r="O157" s="66"/>
      <c r="P157" s="157"/>
      <c r="Q157" s="209"/>
      <c r="R157" s="212"/>
    </row>
    <row r="158" spans="1:18" ht="18.75" customHeight="1" x14ac:dyDescent="0.25">
      <c r="A158" s="63" t="s">
        <v>42</v>
      </c>
      <c r="B158" s="554" t="s">
        <v>232</v>
      </c>
      <c r="C158" s="134">
        <f t="shared" si="74"/>
        <v>37.9</v>
      </c>
      <c r="D158" s="66">
        <v>37.9</v>
      </c>
      <c r="E158" s="203"/>
      <c r="F158" s="203"/>
      <c r="G158" s="371"/>
      <c r="H158" s="134">
        <f t="shared" si="75"/>
        <v>37.9</v>
      </c>
      <c r="I158" s="66">
        <v>37.9</v>
      </c>
      <c r="J158" s="203"/>
      <c r="K158" s="203"/>
      <c r="L158" s="371"/>
      <c r="M158" s="134">
        <f t="shared" si="76"/>
        <v>37.9</v>
      </c>
      <c r="N158" s="66">
        <v>37.9</v>
      </c>
      <c r="O158" s="203"/>
      <c r="P158" s="203"/>
      <c r="Q158" s="203"/>
      <c r="R158" s="198"/>
    </row>
    <row r="159" spans="1:18" ht="19.5" customHeight="1" x14ac:dyDescent="0.25">
      <c r="A159" s="63" t="s">
        <v>117</v>
      </c>
      <c r="B159" s="554" t="s">
        <v>233</v>
      </c>
      <c r="C159" s="134">
        <f t="shared" si="74"/>
        <v>44.4</v>
      </c>
      <c r="D159" s="66">
        <v>44.4</v>
      </c>
      <c r="E159" s="203"/>
      <c r="F159" s="203"/>
      <c r="G159" s="371"/>
      <c r="H159" s="134">
        <f t="shared" si="75"/>
        <v>50</v>
      </c>
      <c r="I159" s="66">
        <v>50</v>
      </c>
      <c r="J159" s="203"/>
      <c r="K159" s="203"/>
      <c r="L159" s="371"/>
      <c r="M159" s="134">
        <f t="shared" si="76"/>
        <v>42.6</v>
      </c>
      <c r="N159" s="66">
        <v>42.6</v>
      </c>
      <c r="O159" s="203"/>
      <c r="P159" s="203"/>
      <c r="Q159" s="203"/>
      <c r="R159" s="198"/>
    </row>
    <row r="160" spans="1:18" ht="27" customHeight="1" thickBot="1" x14ac:dyDescent="0.3">
      <c r="A160" s="613">
        <v>43619</v>
      </c>
      <c r="B160" s="554" t="s">
        <v>234</v>
      </c>
      <c r="C160" s="134">
        <f t="shared" si="74"/>
        <v>127.4</v>
      </c>
      <c r="D160" s="136">
        <v>127.4</v>
      </c>
      <c r="E160" s="206"/>
      <c r="F160" s="206"/>
      <c r="G160" s="207"/>
      <c r="H160" s="134">
        <f t="shared" si="75"/>
        <v>127.4</v>
      </c>
      <c r="I160" s="136">
        <v>127.4</v>
      </c>
      <c r="J160" s="206"/>
      <c r="K160" s="206"/>
      <c r="L160" s="372"/>
      <c r="M160" s="135">
        <f t="shared" si="76"/>
        <v>127.3</v>
      </c>
      <c r="N160" s="136">
        <v>127.3</v>
      </c>
      <c r="O160" s="206"/>
      <c r="P160" s="206"/>
      <c r="Q160" s="206"/>
      <c r="R160" s="200"/>
    </row>
    <row r="161" spans="1:18" ht="27.75" customHeight="1" thickBot="1" x14ac:dyDescent="0.3">
      <c r="A161" s="131"/>
      <c r="B161" s="573" t="s">
        <v>101</v>
      </c>
      <c r="C161" s="241">
        <f>C143+C148+C154</f>
        <v>57140.099999999991</v>
      </c>
      <c r="D161" s="242">
        <f>D143+D148+D154</f>
        <v>57140.099999999991</v>
      </c>
      <c r="E161" s="342">
        <f>E143+E148+E154</f>
        <v>0</v>
      </c>
      <c r="F161" s="342">
        <f>F143+F148+F154</f>
        <v>0</v>
      </c>
      <c r="G161" s="373"/>
      <c r="H161" s="241">
        <f>H143+H148+H154</f>
        <v>58084.2</v>
      </c>
      <c r="I161" s="242">
        <f>I143+I148+I154</f>
        <v>58084.2</v>
      </c>
      <c r="J161" s="342">
        <f>J143+J148+J154</f>
        <v>0</v>
      </c>
      <c r="K161" s="342">
        <f>K143+K148+K154</f>
        <v>0</v>
      </c>
      <c r="L161" s="373"/>
      <c r="M161" s="630">
        <f>M143+M148+M154</f>
        <v>56719.100000000006</v>
      </c>
      <c r="N161" s="424">
        <f>N143+N148+N154</f>
        <v>56719.100000000006</v>
      </c>
      <c r="O161" s="342">
        <f>O143+O148+O154</f>
        <v>0</v>
      </c>
      <c r="P161" s="342">
        <f>P143+P148+P154</f>
        <v>0</v>
      </c>
      <c r="Q161" s="374"/>
      <c r="R161" s="375">
        <f>M161/C161*100</f>
        <v>99.263214450097252</v>
      </c>
    </row>
    <row r="162" spans="1:18" ht="27.75" customHeight="1" x14ac:dyDescent="0.25">
      <c r="A162" s="676" t="s">
        <v>271</v>
      </c>
      <c r="B162" s="677"/>
      <c r="C162" s="685"/>
      <c r="D162" s="677"/>
      <c r="E162" s="677"/>
      <c r="F162" s="677"/>
      <c r="G162" s="677"/>
      <c r="H162" s="677"/>
      <c r="I162" s="677"/>
      <c r="J162" s="677"/>
      <c r="K162" s="677"/>
      <c r="L162" s="677"/>
      <c r="M162" s="677"/>
      <c r="N162" s="677"/>
      <c r="O162" s="677"/>
      <c r="P162" s="677"/>
      <c r="Q162" s="677"/>
      <c r="R162" s="678"/>
    </row>
    <row r="163" spans="1:18" ht="27" customHeight="1" x14ac:dyDescent="0.25">
      <c r="A163" s="665">
        <v>1</v>
      </c>
      <c r="B163" s="607" t="s">
        <v>129</v>
      </c>
      <c r="C163" s="77">
        <f t="shared" ref="C163:C168" si="77">D163+E163+F163</f>
        <v>4216.3</v>
      </c>
      <c r="D163" s="558">
        <f>D164+D165+D166+D167</f>
        <v>4216.3</v>
      </c>
      <c r="E163" s="158">
        <f>E164+E165+E166+E167</f>
        <v>0</v>
      </c>
      <c r="F163" s="2">
        <f>F164+F165+F166+F167</f>
        <v>0</v>
      </c>
      <c r="G163" s="376"/>
      <c r="H163" s="78">
        <f>I163+J163+K163</f>
        <v>4216.3</v>
      </c>
      <c r="I163" s="166">
        <f>I164+I165+I166+I167</f>
        <v>4216.3</v>
      </c>
      <c r="J163" s="158">
        <f>J164+J165+J166+J167</f>
        <v>0</v>
      </c>
      <c r="K163" s="2">
        <f>K164+K165+K166+K167</f>
        <v>0</v>
      </c>
      <c r="L163" s="376"/>
      <c r="M163" s="165">
        <f>N163+O163+P163</f>
        <v>3136.4</v>
      </c>
      <c r="N163" s="166">
        <f>N165+N166+N167</f>
        <v>3136.4</v>
      </c>
      <c r="O163" s="158">
        <f>O164+O165+O166+O167</f>
        <v>0</v>
      </c>
      <c r="P163" s="2">
        <f>P164+P165+P166+P167</f>
        <v>0</v>
      </c>
      <c r="Q163" s="376"/>
      <c r="R163" s="167"/>
    </row>
    <row r="164" spans="1:18" ht="19.5" customHeight="1" x14ac:dyDescent="0.25">
      <c r="A164" s="666"/>
      <c r="B164" s="4" t="s">
        <v>125</v>
      </c>
      <c r="C164" s="57">
        <f t="shared" si="77"/>
        <v>0</v>
      </c>
      <c r="D164" s="559">
        <v>0</v>
      </c>
      <c r="E164" s="75"/>
      <c r="F164" s="75"/>
      <c r="G164" s="377"/>
      <c r="H164" s="2">
        <f>I164+J164+K164</f>
        <v>0</v>
      </c>
      <c r="I164" s="2">
        <v>0</v>
      </c>
      <c r="J164" s="75"/>
      <c r="K164" s="75"/>
      <c r="L164" s="377"/>
      <c r="M164" s="57">
        <f t="shared" ref="M164:M174" si="78">N164+O164+P164</f>
        <v>0</v>
      </c>
      <c r="N164" s="2">
        <v>0</v>
      </c>
      <c r="O164" s="75"/>
      <c r="P164" s="75"/>
      <c r="Q164" s="377"/>
      <c r="R164" s="132"/>
    </row>
    <row r="165" spans="1:18" ht="21" customHeight="1" x14ac:dyDescent="0.25">
      <c r="A165" s="666"/>
      <c r="B165" s="4" t="s">
        <v>126</v>
      </c>
      <c r="C165" s="57">
        <f t="shared" si="77"/>
        <v>0</v>
      </c>
      <c r="D165" s="559">
        <v>0</v>
      </c>
      <c r="E165" s="75"/>
      <c r="F165" s="75"/>
      <c r="G165" s="377"/>
      <c r="H165" s="2">
        <f t="shared" ref="H165:H174" si="79">I165+J165+K165</f>
        <v>0</v>
      </c>
      <c r="I165" s="2">
        <v>0</v>
      </c>
      <c r="J165" s="75"/>
      <c r="K165" s="75"/>
      <c r="L165" s="377"/>
      <c r="M165" s="57">
        <f t="shared" si="78"/>
        <v>0</v>
      </c>
      <c r="N165" s="2">
        <v>0</v>
      </c>
      <c r="O165" s="75"/>
      <c r="P165" s="75"/>
      <c r="Q165" s="74"/>
      <c r="R165" s="133"/>
    </row>
    <row r="166" spans="1:18" ht="20.25" customHeight="1" x14ac:dyDescent="0.25">
      <c r="A166" s="666"/>
      <c r="B166" s="4" t="s">
        <v>127</v>
      </c>
      <c r="C166" s="57">
        <f t="shared" si="77"/>
        <v>3561.3</v>
      </c>
      <c r="D166" s="559">
        <v>3561.3</v>
      </c>
      <c r="E166" s="75"/>
      <c r="F166" s="75"/>
      <c r="G166" s="377"/>
      <c r="H166" s="2">
        <f t="shared" si="79"/>
        <v>3561.3</v>
      </c>
      <c r="I166" s="2">
        <v>3561.3</v>
      </c>
      <c r="J166" s="75"/>
      <c r="K166" s="75"/>
      <c r="L166" s="377"/>
      <c r="M166" s="57">
        <f t="shared" si="78"/>
        <v>2424.3000000000002</v>
      </c>
      <c r="N166" s="2">
        <v>2424.3000000000002</v>
      </c>
      <c r="O166" s="75"/>
      <c r="P166" s="75"/>
      <c r="Q166" s="377"/>
      <c r="R166" s="132"/>
    </row>
    <row r="167" spans="1:18" ht="24.75" customHeight="1" x14ac:dyDescent="0.25">
      <c r="A167" s="667"/>
      <c r="B167" s="4" t="s">
        <v>128</v>
      </c>
      <c r="C167" s="57">
        <f t="shared" si="77"/>
        <v>655</v>
      </c>
      <c r="D167" s="559">
        <v>655</v>
      </c>
      <c r="E167" s="75"/>
      <c r="F167" s="75"/>
      <c r="G167" s="377"/>
      <c r="H167" s="2">
        <f t="shared" si="79"/>
        <v>655</v>
      </c>
      <c r="I167" s="2">
        <v>655</v>
      </c>
      <c r="J167" s="75"/>
      <c r="K167" s="75"/>
      <c r="L167" s="377"/>
      <c r="M167" s="57">
        <f t="shared" si="78"/>
        <v>712.1</v>
      </c>
      <c r="N167" s="2">
        <v>712.1</v>
      </c>
      <c r="O167" s="75"/>
      <c r="P167" s="75"/>
      <c r="Q167" s="76"/>
      <c r="R167" s="378"/>
    </row>
    <row r="168" spans="1:18" ht="22.5" customHeight="1" x14ac:dyDescent="0.25">
      <c r="A168" s="2">
        <v>2</v>
      </c>
      <c r="B168" s="607" t="s">
        <v>156</v>
      </c>
      <c r="C168" s="77">
        <f t="shared" si="77"/>
        <v>1114.9559999999999</v>
      </c>
      <c r="D168" s="560">
        <f>D169+D170+D171+D172</f>
        <v>1114.9559999999999</v>
      </c>
      <c r="E168" s="78">
        <f>E169+E170+E171+E172</f>
        <v>0</v>
      </c>
      <c r="F168" s="78">
        <f>F169+F170+F171+F172</f>
        <v>0</v>
      </c>
      <c r="G168" s="379"/>
      <c r="H168" s="78">
        <f>I168+J168+K168</f>
        <v>1115</v>
      </c>
      <c r="I168" s="78">
        <f>I169+I170+I171+I172</f>
        <v>1115</v>
      </c>
      <c r="J168" s="78">
        <f>J169+J170+J171+J172</f>
        <v>0</v>
      </c>
      <c r="K168" s="78">
        <f>K169+K170+K171+K172</f>
        <v>0</v>
      </c>
      <c r="L168" s="379"/>
      <c r="M168" s="77">
        <f t="shared" si="78"/>
        <v>1201.5</v>
      </c>
      <c r="N168" s="78">
        <f>N169+N170+N171+N172</f>
        <v>1201.5</v>
      </c>
      <c r="O168" s="78">
        <f>O169+O170+O171+O172</f>
        <v>0</v>
      </c>
      <c r="P168" s="58">
        <f>P169+P170+P171+P172</f>
        <v>0</v>
      </c>
      <c r="Q168" s="79"/>
      <c r="R168" s="55"/>
    </row>
    <row r="169" spans="1:18" ht="21.75" customHeight="1" x14ac:dyDescent="0.25">
      <c r="A169" s="2"/>
      <c r="B169" s="4" t="s">
        <v>155</v>
      </c>
      <c r="C169" s="57">
        <f>D169+E172+F172</f>
        <v>0</v>
      </c>
      <c r="D169" s="2">
        <v>0</v>
      </c>
      <c r="E169" s="75"/>
      <c r="F169" s="75"/>
      <c r="G169" s="377"/>
      <c r="H169" s="2">
        <f t="shared" si="79"/>
        <v>0</v>
      </c>
      <c r="I169" s="2">
        <v>0</v>
      </c>
      <c r="J169" s="75"/>
      <c r="K169" s="75"/>
      <c r="L169" s="377"/>
      <c r="M169" s="57">
        <f t="shared" si="78"/>
        <v>0</v>
      </c>
      <c r="N169" s="2">
        <v>0</v>
      </c>
      <c r="O169" s="75"/>
      <c r="P169" s="234"/>
      <c r="Q169" s="76"/>
      <c r="R169" s="378"/>
    </row>
    <row r="170" spans="1:18" ht="24" customHeight="1" x14ac:dyDescent="0.25">
      <c r="A170" s="2"/>
      <c r="B170" s="4" t="s">
        <v>228</v>
      </c>
      <c r="C170" s="57">
        <f>D170+E170+F170</f>
        <v>1061.5</v>
      </c>
      <c r="D170" s="2">
        <v>1061.5</v>
      </c>
      <c r="E170" s="75"/>
      <c r="F170" s="75"/>
      <c r="G170" s="377"/>
      <c r="H170" s="2">
        <f t="shared" si="79"/>
        <v>1061.5</v>
      </c>
      <c r="I170" s="69">
        <v>1061.5</v>
      </c>
      <c r="J170" s="603"/>
      <c r="K170" s="603"/>
      <c r="L170" s="604"/>
      <c r="M170" s="57">
        <f t="shared" si="78"/>
        <v>1148.0999999999999</v>
      </c>
      <c r="N170" s="2">
        <v>1148.0999999999999</v>
      </c>
      <c r="O170" s="75"/>
      <c r="P170" s="234"/>
      <c r="Q170" s="76"/>
      <c r="R170" s="378"/>
    </row>
    <row r="171" spans="1:18" ht="26.25" customHeight="1" x14ac:dyDescent="0.25">
      <c r="A171" s="2"/>
      <c r="B171" s="4" t="s">
        <v>229</v>
      </c>
      <c r="C171" s="77">
        <f>D171+E171+F171</f>
        <v>0</v>
      </c>
      <c r="D171" s="78">
        <v>0</v>
      </c>
      <c r="E171" s="75"/>
      <c r="F171" s="75"/>
      <c r="G171" s="377"/>
      <c r="H171" s="78">
        <f t="shared" si="79"/>
        <v>0</v>
      </c>
      <c r="I171" s="166">
        <v>0</v>
      </c>
      <c r="J171" s="605"/>
      <c r="K171" s="605"/>
      <c r="L171" s="606"/>
      <c r="M171" s="599">
        <f t="shared" si="78"/>
        <v>0</v>
      </c>
      <c r="N171" s="78">
        <v>0</v>
      </c>
      <c r="O171" s="75"/>
      <c r="P171" s="234"/>
      <c r="Q171" s="76"/>
      <c r="R171" s="378"/>
    </row>
    <row r="172" spans="1:18" ht="29.25" customHeight="1" x14ac:dyDescent="0.25">
      <c r="A172" s="2"/>
      <c r="B172" s="608" t="s">
        <v>230</v>
      </c>
      <c r="C172" s="609">
        <f>D172+E172+F172</f>
        <v>53.456000000000003</v>
      </c>
      <c r="D172" s="561">
        <v>53.456000000000003</v>
      </c>
      <c r="E172" s="75"/>
      <c r="F172" s="75"/>
      <c r="G172" s="377"/>
      <c r="H172" s="2">
        <f t="shared" si="79"/>
        <v>53.5</v>
      </c>
      <c r="I172" s="561">
        <v>53.5</v>
      </c>
      <c r="J172" s="75"/>
      <c r="K172" s="75"/>
      <c r="L172" s="234"/>
      <c r="M172" s="57">
        <f t="shared" si="78"/>
        <v>53.4</v>
      </c>
      <c r="N172" s="559">
        <v>53.4</v>
      </c>
      <c r="O172" s="75"/>
      <c r="P172" s="75"/>
      <c r="Q172" s="75"/>
      <c r="R172" s="562"/>
    </row>
    <row r="173" spans="1:18" ht="29.25" customHeight="1" thickBot="1" x14ac:dyDescent="0.3">
      <c r="A173" s="615">
        <v>3</v>
      </c>
      <c r="B173" s="617" t="s">
        <v>256</v>
      </c>
      <c r="C173" s="624">
        <f>D173+E173+F173</f>
        <v>16</v>
      </c>
      <c r="D173" s="625">
        <v>16</v>
      </c>
      <c r="E173" s="623"/>
      <c r="F173" s="623"/>
      <c r="G173" s="619"/>
      <c r="H173" s="626">
        <f t="shared" si="79"/>
        <v>16</v>
      </c>
      <c r="I173" s="620">
        <v>16</v>
      </c>
      <c r="J173" s="618"/>
      <c r="K173" s="618"/>
      <c r="L173" s="619"/>
      <c r="M173" s="621">
        <f t="shared" si="78"/>
        <v>0</v>
      </c>
      <c r="N173" s="622">
        <v>0</v>
      </c>
      <c r="O173" s="618"/>
      <c r="P173" s="618"/>
      <c r="Q173" s="623"/>
      <c r="R173" s="616"/>
    </row>
    <row r="174" spans="1:18" ht="26.25" customHeight="1" thickBot="1" x14ac:dyDescent="0.3">
      <c r="A174" s="141"/>
      <c r="B174" s="171" t="s">
        <v>111</v>
      </c>
      <c r="C174" s="241">
        <f>D174+E174+F174</f>
        <v>5347.2560000000003</v>
      </c>
      <c r="D174" s="241">
        <f>D163+D168+D173</f>
        <v>5347.2560000000003</v>
      </c>
      <c r="E174" s="628">
        <f>E163+E168</f>
        <v>0</v>
      </c>
      <c r="F174" s="628">
        <f>F163+F168</f>
        <v>0</v>
      </c>
      <c r="G174" s="629"/>
      <c r="H174" s="630">
        <f t="shared" si="79"/>
        <v>5347.3</v>
      </c>
      <c r="I174" s="242">
        <f>I163+I168+I173</f>
        <v>5347.3</v>
      </c>
      <c r="J174" s="628">
        <f>J163+J168</f>
        <v>0</v>
      </c>
      <c r="K174" s="628">
        <f>K163+K168</f>
        <v>0</v>
      </c>
      <c r="L174" s="629"/>
      <c r="M174" s="630">
        <f t="shared" si="78"/>
        <v>4337.8999999999996</v>
      </c>
      <c r="N174" s="242">
        <f>N163+N168+N173</f>
        <v>4337.8999999999996</v>
      </c>
      <c r="O174" s="628">
        <f>O163+O168</f>
        <v>0</v>
      </c>
      <c r="P174" s="628">
        <f>P163+P168</f>
        <v>0</v>
      </c>
      <c r="Q174" s="628"/>
      <c r="R174" s="375">
        <f>M174/C174*100</f>
        <v>81.123851186477694</v>
      </c>
    </row>
    <row r="175" spans="1:18" ht="29.25" customHeight="1" x14ac:dyDescent="0.25">
      <c r="A175" s="686" t="s">
        <v>261</v>
      </c>
      <c r="B175" s="686"/>
      <c r="C175" s="687"/>
      <c r="D175" s="687"/>
      <c r="E175" s="687"/>
      <c r="F175" s="687"/>
      <c r="G175" s="687"/>
      <c r="H175" s="687"/>
      <c r="I175" s="687"/>
      <c r="J175" s="687"/>
      <c r="K175" s="687"/>
      <c r="L175" s="687"/>
      <c r="M175" s="687"/>
      <c r="N175" s="687"/>
      <c r="O175" s="687"/>
      <c r="P175" s="687"/>
      <c r="Q175" s="687"/>
      <c r="R175" s="687"/>
    </row>
    <row r="176" spans="1:18" ht="25.5" customHeight="1" x14ac:dyDescent="0.25">
      <c r="A176" s="197"/>
      <c r="B176" s="50" t="s">
        <v>143</v>
      </c>
      <c r="C176" s="380">
        <f>D176</f>
        <v>50</v>
      </c>
      <c r="D176" s="381">
        <v>50</v>
      </c>
      <c r="E176" s="381"/>
      <c r="F176" s="382"/>
      <c r="G176" s="383"/>
      <c r="H176" s="382">
        <f>I176+J176+K176</f>
        <v>50</v>
      </c>
      <c r="I176" s="381">
        <v>50</v>
      </c>
      <c r="J176" s="381"/>
      <c r="K176" s="381"/>
      <c r="L176" s="383"/>
      <c r="M176" s="382">
        <f>N176</f>
        <v>52</v>
      </c>
      <c r="N176" s="381">
        <v>52</v>
      </c>
      <c r="O176" s="381"/>
      <c r="P176" s="381"/>
      <c r="Q176" s="384"/>
      <c r="R176" s="382"/>
    </row>
    <row r="177" spans="1:20" ht="25.5" customHeight="1" thickBot="1" x14ac:dyDescent="0.3">
      <c r="A177" s="199"/>
      <c r="B177" s="232" t="s">
        <v>144</v>
      </c>
      <c r="C177" s="492">
        <f>D177</f>
        <v>69</v>
      </c>
      <c r="D177" s="390">
        <v>69</v>
      </c>
      <c r="E177" s="390"/>
      <c r="F177" s="390"/>
      <c r="G177" s="493"/>
      <c r="H177" s="390">
        <f>I177</f>
        <v>69</v>
      </c>
      <c r="I177" s="494">
        <v>69</v>
      </c>
      <c r="J177" s="494"/>
      <c r="K177" s="494"/>
      <c r="L177" s="493"/>
      <c r="M177" s="390">
        <f>N177</f>
        <v>0</v>
      </c>
      <c r="N177" s="494">
        <v>0</v>
      </c>
      <c r="O177" s="494"/>
      <c r="P177" s="494"/>
      <c r="Q177" s="495"/>
      <c r="R177" s="390"/>
    </row>
    <row r="178" spans="1:20" ht="25.15" customHeight="1" thickBot="1" x14ac:dyDescent="0.3">
      <c r="A178" s="199"/>
      <c r="B178" s="232" t="s">
        <v>213</v>
      </c>
      <c r="C178" s="385">
        <f>D178</f>
        <v>1</v>
      </c>
      <c r="D178" s="386">
        <v>1</v>
      </c>
      <c r="E178" s="386"/>
      <c r="F178" s="386"/>
      <c r="G178" s="387"/>
      <c r="H178" s="385">
        <f>I178+J178</f>
        <v>1</v>
      </c>
      <c r="I178" s="388">
        <v>1</v>
      </c>
      <c r="J178" s="388"/>
      <c r="K178" s="388"/>
      <c r="L178" s="387"/>
      <c r="M178" s="386">
        <f>N178</f>
        <v>1</v>
      </c>
      <c r="N178" s="388">
        <v>1</v>
      </c>
      <c r="O178" s="388"/>
      <c r="P178" s="388"/>
      <c r="Q178" s="389"/>
      <c r="R178" s="390"/>
    </row>
    <row r="179" spans="1:20" ht="25.15" customHeight="1" thickBot="1" x14ac:dyDescent="0.3">
      <c r="A179" s="141"/>
      <c r="B179" s="130" t="s">
        <v>111</v>
      </c>
      <c r="C179" s="630">
        <f>D179+E179</f>
        <v>120</v>
      </c>
      <c r="D179" s="242">
        <f>D176+D177+D178</f>
        <v>120</v>
      </c>
      <c r="E179" s="628">
        <f>E176+E177+E178</f>
        <v>0</v>
      </c>
      <c r="F179" s="628">
        <f>F176+F177+F178</f>
        <v>0</v>
      </c>
      <c r="G179" s="631"/>
      <c r="H179" s="630">
        <f>I179+J179</f>
        <v>120</v>
      </c>
      <c r="I179" s="242">
        <f>I176+I177+I178</f>
        <v>120</v>
      </c>
      <c r="J179" s="628">
        <f>J176+J177+J178</f>
        <v>0</v>
      </c>
      <c r="K179" s="628">
        <f>K176+K177+K178</f>
        <v>0</v>
      </c>
      <c r="L179" s="632"/>
      <c r="M179" s="630">
        <f>N179+O179</f>
        <v>53</v>
      </c>
      <c r="N179" s="242">
        <f>N176+N177+N178</f>
        <v>53</v>
      </c>
      <c r="O179" s="628">
        <f t="shared" ref="O179:P179" si="80">O176+O177+O178</f>
        <v>0</v>
      </c>
      <c r="P179" s="628">
        <f t="shared" si="80"/>
        <v>0</v>
      </c>
      <c r="Q179" s="632"/>
      <c r="R179" s="375">
        <f>M179/C179*100</f>
        <v>44.166666666666664</v>
      </c>
    </row>
    <row r="180" spans="1:20" ht="42" customHeight="1" x14ac:dyDescent="0.25">
      <c r="A180" s="669" t="s">
        <v>262</v>
      </c>
      <c r="B180" s="669"/>
      <c r="C180" s="669"/>
      <c r="D180" s="669"/>
      <c r="E180" s="669"/>
      <c r="F180" s="669"/>
      <c r="G180" s="669"/>
      <c r="H180" s="669"/>
      <c r="I180" s="669"/>
      <c r="J180" s="669"/>
      <c r="K180" s="669"/>
      <c r="L180" s="669"/>
      <c r="M180" s="669"/>
      <c r="N180" s="669"/>
      <c r="O180" s="669"/>
      <c r="P180" s="669"/>
      <c r="Q180" s="669"/>
      <c r="R180" s="669"/>
    </row>
    <row r="181" spans="1:20" ht="65.25" customHeight="1" x14ac:dyDescent="0.25">
      <c r="A181" s="201"/>
      <c r="B181" s="244" t="s">
        <v>145</v>
      </c>
      <c r="C181" s="391">
        <f t="shared" ref="C181:C189" si="81">D181+E181+F181</f>
        <v>70</v>
      </c>
      <c r="D181" s="350">
        <f>D182+D183</f>
        <v>70</v>
      </c>
      <c r="E181" s="187">
        <f>E182+E183</f>
        <v>0</v>
      </c>
      <c r="F181" s="187">
        <f>F182+F183</f>
        <v>0</v>
      </c>
      <c r="G181" s="348"/>
      <c r="H181" s="391">
        <f t="shared" ref="H181:H187" si="82">I181+J181+K181</f>
        <v>70</v>
      </c>
      <c r="I181" s="350">
        <f>I182+I183</f>
        <v>70</v>
      </c>
      <c r="J181" s="392"/>
      <c r="K181" s="187"/>
      <c r="L181" s="348"/>
      <c r="M181" s="403">
        <f t="shared" ref="M181:M189" si="83">N181</f>
        <v>14.5</v>
      </c>
      <c r="N181" s="391">
        <f>N182+N183</f>
        <v>14.5</v>
      </c>
      <c r="O181" s="393"/>
      <c r="P181" s="394"/>
      <c r="Q181" s="395"/>
      <c r="R181" s="396">
        <f>M181/C181*100</f>
        <v>20.714285714285715</v>
      </c>
      <c r="T181" s="611"/>
    </row>
    <row r="182" spans="1:20" ht="42.75" customHeight="1" x14ac:dyDescent="0.25">
      <c r="A182" s="121" t="s">
        <v>26</v>
      </c>
      <c r="B182" s="168" t="s">
        <v>147</v>
      </c>
      <c r="C182" s="122">
        <f t="shared" si="81"/>
        <v>55</v>
      </c>
      <c r="D182" s="123">
        <v>55</v>
      </c>
      <c r="E182" s="123"/>
      <c r="F182" s="123"/>
      <c r="G182" s="124"/>
      <c r="H182" s="122">
        <f t="shared" si="82"/>
        <v>55</v>
      </c>
      <c r="I182" s="123">
        <v>55</v>
      </c>
      <c r="J182" s="346"/>
      <c r="K182" s="123"/>
      <c r="L182" s="124"/>
      <c r="M182" s="238">
        <f t="shared" si="83"/>
        <v>0</v>
      </c>
      <c r="N182" s="122">
        <v>0</v>
      </c>
      <c r="O182" s="371"/>
      <c r="P182" s="197"/>
      <c r="Q182" s="204"/>
      <c r="R182" s="198"/>
      <c r="T182" s="611"/>
    </row>
    <row r="183" spans="1:20" ht="43.5" customHeight="1" x14ac:dyDescent="0.25">
      <c r="A183" s="205" t="s">
        <v>27</v>
      </c>
      <c r="B183" s="169" t="s">
        <v>146</v>
      </c>
      <c r="C183" s="247">
        <f t="shared" si="81"/>
        <v>15</v>
      </c>
      <c r="D183" s="248">
        <v>15</v>
      </c>
      <c r="E183" s="248"/>
      <c r="F183" s="248"/>
      <c r="G183" s="251"/>
      <c r="H183" s="247">
        <f t="shared" si="82"/>
        <v>15</v>
      </c>
      <c r="I183" s="248">
        <v>15</v>
      </c>
      <c r="J183" s="397"/>
      <c r="K183" s="248"/>
      <c r="L183" s="398"/>
      <c r="M183" s="399">
        <f t="shared" si="83"/>
        <v>14.5</v>
      </c>
      <c r="N183" s="247">
        <v>14.5</v>
      </c>
      <c r="O183" s="400"/>
      <c r="P183" s="401"/>
      <c r="Q183" s="204"/>
      <c r="R183" s="402"/>
      <c r="T183" s="611"/>
    </row>
    <row r="184" spans="1:20" ht="44.25" customHeight="1" x14ac:dyDescent="0.25">
      <c r="A184" s="202"/>
      <c r="B184" s="244" t="s">
        <v>148</v>
      </c>
      <c r="C184" s="391">
        <f t="shared" si="81"/>
        <v>25</v>
      </c>
      <c r="D184" s="350">
        <f>D185+D186</f>
        <v>25</v>
      </c>
      <c r="E184" s="187">
        <f>E185</f>
        <v>0</v>
      </c>
      <c r="F184" s="187">
        <f>F185</f>
        <v>0</v>
      </c>
      <c r="G184" s="348"/>
      <c r="H184" s="391">
        <f t="shared" si="82"/>
        <v>25</v>
      </c>
      <c r="I184" s="350">
        <f>I185+I186</f>
        <v>25</v>
      </c>
      <c r="J184" s="392"/>
      <c r="K184" s="187"/>
      <c r="L184" s="348"/>
      <c r="M184" s="403">
        <f t="shared" si="83"/>
        <v>10</v>
      </c>
      <c r="N184" s="391">
        <f>N185+N186</f>
        <v>10</v>
      </c>
      <c r="O184" s="393"/>
      <c r="P184" s="394"/>
      <c r="Q184" s="395"/>
      <c r="R184" s="330">
        <f>M184/C184*100</f>
        <v>40</v>
      </c>
    </row>
    <row r="185" spans="1:20" ht="56.25" customHeight="1" x14ac:dyDescent="0.25">
      <c r="A185" s="205"/>
      <c r="B185" s="169" t="s">
        <v>149</v>
      </c>
      <c r="C185" s="247">
        <f t="shared" si="81"/>
        <v>15</v>
      </c>
      <c r="D185" s="154">
        <v>15</v>
      </c>
      <c r="E185" s="154"/>
      <c r="F185" s="154"/>
      <c r="G185" s="214"/>
      <c r="H185" s="556">
        <f t="shared" si="82"/>
        <v>15</v>
      </c>
      <c r="I185" s="154">
        <v>15</v>
      </c>
      <c r="J185" s="557"/>
      <c r="K185" s="248"/>
      <c r="L185" s="398"/>
      <c r="M185" s="238">
        <f t="shared" si="83"/>
        <v>0</v>
      </c>
      <c r="N185" s="122">
        <v>0</v>
      </c>
      <c r="O185" s="400"/>
      <c r="P185" s="401"/>
      <c r="Q185" s="204"/>
      <c r="R185" s="402"/>
    </row>
    <row r="186" spans="1:20" ht="53.25" customHeight="1" x14ac:dyDescent="0.25">
      <c r="A186" s="205"/>
      <c r="B186" s="169" t="s">
        <v>187</v>
      </c>
      <c r="C186" s="247">
        <f t="shared" si="81"/>
        <v>10</v>
      </c>
      <c r="D186" s="248">
        <v>10</v>
      </c>
      <c r="E186" s="248"/>
      <c r="F186" s="248"/>
      <c r="G186" s="251"/>
      <c r="H186" s="247">
        <f t="shared" si="82"/>
        <v>10</v>
      </c>
      <c r="I186" s="248">
        <v>10</v>
      </c>
      <c r="J186" s="397"/>
      <c r="K186" s="248"/>
      <c r="L186" s="124"/>
      <c r="M186" s="254">
        <f t="shared" si="83"/>
        <v>10</v>
      </c>
      <c r="N186" s="247">
        <v>10</v>
      </c>
      <c r="O186" s="400"/>
      <c r="P186" s="401"/>
      <c r="Q186" s="204"/>
      <c r="R186" s="402"/>
    </row>
    <row r="187" spans="1:20" ht="88.5" customHeight="1" x14ac:dyDescent="0.25">
      <c r="A187" s="202"/>
      <c r="B187" s="244" t="s">
        <v>150</v>
      </c>
      <c r="C187" s="391">
        <f t="shared" si="81"/>
        <v>25</v>
      </c>
      <c r="D187" s="350">
        <f>D188</f>
        <v>25</v>
      </c>
      <c r="E187" s="187">
        <f>E188</f>
        <v>0</v>
      </c>
      <c r="F187" s="187">
        <f>F188</f>
        <v>0</v>
      </c>
      <c r="G187" s="348"/>
      <c r="H187" s="391">
        <f t="shared" si="82"/>
        <v>25</v>
      </c>
      <c r="I187" s="350">
        <f>I188</f>
        <v>25</v>
      </c>
      <c r="J187" s="392"/>
      <c r="K187" s="187"/>
      <c r="L187" s="348"/>
      <c r="M187" s="403">
        <f t="shared" si="83"/>
        <v>25</v>
      </c>
      <c r="N187" s="391">
        <f>N188</f>
        <v>25</v>
      </c>
      <c r="O187" s="393"/>
      <c r="P187" s="394"/>
      <c r="Q187" s="395"/>
      <c r="R187" s="396">
        <f>M187/C187*100</f>
        <v>100</v>
      </c>
      <c r="T187" s="611"/>
    </row>
    <row r="188" spans="1:20" ht="89.25" customHeight="1" thickBot="1" x14ac:dyDescent="0.3">
      <c r="A188" s="206" t="s">
        <v>40</v>
      </c>
      <c r="B188" s="170" t="s">
        <v>151</v>
      </c>
      <c r="C188" s="129">
        <f t="shared" si="81"/>
        <v>25</v>
      </c>
      <c r="D188" s="128">
        <v>25</v>
      </c>
      <c r="E188" s="128"/>
      <c r="F188" s="239"/>
      <c r="G188" s="404"/>
      <c r="H188" s="129">
        <f>I188+J188+K188</f>
        <v>25</v>
      </c>
      <c r="I188" s="128">
        <v>25</v>
      </c>
      <c r="J188" s="405"/>
      <c r="K188" s="239"/>
      <c r="L188" s="406"/>
      <c r="M188" s="407">
        <f t="shared" si="83"/>
        <v>25</v>
      </c>
      <c r="N188" s="129">
        <v>25</v>
      </c>
      <c r="O188" s="372"/>
      <c r="P188" s="199"/>
      <c r="Q188" s="203" t="s">
        <v>188</v>
      </c>
      <c r="R188" s="237"/>
      <c r="T188" s="611"/>
    </row>
    <row r="189" spans="1:20" ht="26.25" customHeight="1" thickBot="1" x14ac:dyDescent="0.3">
      <c r="A189" s="141"/>
      <c r="B189" s="171" t="s">
        <v>111</v>
      </c>
      <c r="C189" s="241">
        <f t="shared" si="81"/>
        <v>120</v>
      </c>
      <c r="D189" s="242">
        <f>D181+D184+D187</f>
        <v>120</v>
      </c>
      <c r="E189" s="628">
        <f t="shared" ref="E189:F189" si="84">E186+E187+E188</f>
        <v>0</v>
      </c>
      <c r="F189" s="628">
        <f t="shared" si="84"/>
        <v>0</v>
      </c>
      <c r="G189" s="243"/>
      <c r="H189" s="241">
        <f t="shared" ref="H189" si="85">I189+J189+K189</f>
        <v>120</v>
      </c>
      <c r="I189" s="242">
        <f>I187+I184+I181</f>
        <v>120</v>
      </c>
      <c r="J189" s="242">
        <f t="shared" ref="J189:K189" si="86">J181+J184+J187</f>
        <v>0</v>
      </c>
      <c r="K189" s="242">
        <f t="shared" si="86"/>
        <v>0</v>
      </c>
      <c r="L189" s="633"/>
      <c r="M189" s="630">
        <f t="shared" si="83"/>
        <v>49.5</v>
      </c>
      <c r="N189" s="242">
        <f>N187+N184+N181</f>
        <v>49.5</v>
      </c>
      <c r="O189" s="242">
        <f t="shared" ref="O189:P189" si="87">O181+O184+O187</f>
        <v>0</v>
      </c>
      <c r="P189" s="242">
        <f t="shared" si="87"/>
        <v>0</v>
      </c>
      <c r="Q189" s="355"/>
      <c r="R189" s="356">
        <f>M189/C189*100</f>
        <v>41.25</v>
      </c>
    </row>
    <row r="190" spans="1:20" ht="31.5" customHeight="1" x14ac:dyDescent="0.25">
      <c r="A190" s="668" t="s">
        <v>263</v>
      </c>
      <c r="B190" s="669"/>
      <c r="C190" s="669"/>
      <c r="D190" s="669"/>
      <c r="E190" s="669"/>
      <c r="F190" s="669"/>
      <c r="G190" s="669"/>
      <c r="H190" s="669"/>
      <c r="I190" s="669"/>
      <c r="J190" s="669"/>
      <c r="K190" s="669"/>
      <c r="L190" s="669"/>
      <c r="M190" s="669"/>
      <c r="N190" s="669"/>
      <c r="O190" s="669"/>
      <c r="P190" s="669"/>
      <c r="Q190" s="669"/>
      <c r="R190" s="670"/>
    </row>
    <row r="191" spans="1:20" ht="65.25" customHeight="1" x14ac:dyDescent="0.25">
      <c r="A191" s="250"/>
      <c r="B191" s="408" t="s">
        <v>189</v>
      </c>
      <c r="C191" s="409">
        <f t="shared" ref="C191:C200" si="88">D191+E191</f>
        <v>6912.5</v>
      </c>
      <c r="D191" s="410">
        <f>D192+D193+D194</f>
        <v>4741.6000000000004</v>
      </c>
      <c r="E191" s="19">
        <f>E192+E193+E194</f>
        <v>2170.9</v>
      </c>
      <c r="F191" s="19"/>
      <c r="G191" s="344"/>
      <c r="H191" s="409">
        <f t="shared" ref="H191:H197" si="89">I191+J191</f>
        <v>6912.5</v>
      </c>
      <c r="I191" s="410">
        <f>I192+I193+I194</f>
        <v>4741.6000000000004</v>
      </c>
      <c r="J191" s="19">
        <f>J192+J193+J194</f>
        <v>2170.9</v>
      </c>
      <c r="K191" s="19"/>
      <c r="L191" s="344"/>
      <c r="M191" s="410">
        <f>N191+O191</f>
        <v>5316.9</v>
      </c>
      <c r="N191" s="410">
        <f>N192+N193+N194</f>
        <v>3146</v>
      </c>
      <c r="O191" s="19">
        <f>O192+O193+O194</f>
        <v>2170.9</v>
      </c>
      <c r="P191" s="19"/>
      <c r="Q191" s="344"/>
      <c r="R191" s="51">
        <f>N191/D191*100</f>
        <v>66.348911759743544</v>
      </c>
    </row>
    <row r="192" spans="1:20" ht="18" customHeight="1" x14ac:dyDescent="0.25">
      <c r="A192" s="411">
        <v>1</v>
      </c>
      <c r="B192" s="174" t="s">
        <v>190</v>
      </c>
      <c r="C192" s="173">
        <f t="shared" si="88"/>
        <v>3042.9</v>
      </c>
      <c r="D192" s="412">
        <v>2189.9</v>
      </c>
      <c r="E192" s="125">
        <v>853</v>
      </c>
      <c r="F192" s="413"/>
      <c r="G192" s="414"/>
      <c r="H192" s="173">
        <f t="shared" si="89"/>
        <v>3042.9</v>
      </c>
      <c r="I192" s="412">
        <v>2189.9</v>
      </c>
      <c r="J192" s="125">
        <v>853</v>
      </c>
      <c r="K192" s="413"/>
      <c r="L192" s="414"/>
      <c r="M192" s="172">
        <f t="shared" ref="M192:M197" si="90">N192+O192</f>
        <v>2997</v>
      </c>
      <c r="N192" s="412">
        <v>2144</v>
      </c>
      <c r="O192" s="125">
        <v>853</v>
      </c>
      <c r="P192" s="413"/>
      <c r="Q192" s="414"/>
      <c r="R192" s="122"/>
    </row>
    <row r="193" spans="1:19" ht="18" customHeight="1" x14ac:dyDescent="0.25">
      <c r="A193" s="120">
        <v>2</v>
      </c>
      <c r="B193" s="175" t="s">
        <v>191</v>
      </c>
      <c r="C193" s="173">
        <f t="shared" si="88"/>
        <v>3869.6</v>
      </c>
      <c r="D193" s="412">
        <v>2551.6999999999998</v>
      </c>
      <c r="E193" s="125">
        <v>1317.9</v>
      </c>
      <c r="F193" s="123"/>
      <c r="G193" s="347"/>
      <c r="H193" s="173">
        <f t="shared" si="89"/>
        <v>3869.6</v>
      </c>
      <c r="I193" s="412">
        <v>2551.6999999999998</v>
      </c>
      <c r="J193" s="125">
        <v>1317.9</v>
      </c>
      <c r="K193" s="123"/>
      <c r="L193" s="347"/>
      <c r="M193" s="172">
        <f t="shared" si="90"/>
        <v>2319.9</v>
      </c>
      <c r="N193" s="412">
        <v>1002</v>
      </c>
      <c r="O193" s="125">
        <v>1317.9</v>
      </c>
      <c r="P193" s="123"/>
      <c r="Q193" s="347"/>
      <c r="R193" s="122"/>
    </row>
    <row r="194" spans="1:19" ht="28.5" customHeight="1" x14ac:dyDescent="0.25">
      <c r="A194" s="120">
        <v>3</v>
      </c>
      <c r="B194" s="176" t="s">
        <v>192</v>
      </c>
      <c r="C194" s="173">
        <f t="shared" si="88"/>
        <v>0</v>
      </c>
      <c r="D194" s="412">
        <v>0</v>
      </c>
      <c r="E194" s="125">
        <v>0</v>
      </c>
      <c r="F194" s="123"/>
      <c r="G194" s="347"/>
      <c r="H194" s="173">
        <f t="shared" si="89"/>
        <v>0</v>
      </c>
      <c r="I194" s="412">
        <v>0</v>
      </c>
      <c r="J194" s="125">
        <v>0</v>
      </c>
      <c r="K194" s="123"/>
      <c r="L194" s="347"/>
      <c r="M194" s="172">
        <f t="shared" si="90"/>
        <v>0</v>
      </c>
      <c r="N194" s="412">
        <v>0</v>
      </c>
      <c r="O194" s="125">
        <v>0</v>
      </c>
      <c r="P194" s="123"/>
      <c r="Q194" s="347"/>
      <c r="R194" s="122"/>
    </row>
    <row r="195" spans="1:19" ht="46.5" customHeight="1" x14ac:dyDescent="0.25">
      <c r="A195" s="415"/>
      <c r="B195" s="416" t="s">
        <v>193</v>
      </c>
      <c r="C195" s="417">
        <f t="shared" si="88"/>
        <v>523.79999999999995</v>
      </c>
      <c r="D195" s="410">
        <f>D196+D197+D199+D200+D198</f>
        <v>523.79999999999995</v>
      </c>
      <c r="E195" s="418">
        <f>E196+E197+E199+E200</f>
        <v>0</v>
      </c>
      <c r="F195" s="187"/>
      <c r="G195" s="349"/>
      <c r="H195" s="417">
        <f t="shared" si="89"/>
        <v>523.79999999999995</v>
      </c>
      <c r="I195" s="410">
        <f>I196+I197+I199+I200+I198</f>
        <v>523.79999999999995</v>
      </c>
      <c r="J195" s="418">
        <f>J196+J197+J199+J200</f>
        <v>0</v>
      </c>
      <c r="K195" s="187"/>
      <c r="L195" s="349"/>
      <c r="M195" s="417">
        <f t="shared" si="90"/>
        <v>261.39999999999998</v>
      </c>
      <c r="N195" s="410">
        <f>N196+N197+N199+N200+N198</f>
        <v>261.39999999999998</v>
      </c>
      <c r="O195" s="418">
        <f>O196+O197+O199+O200</f>
        <v>0</v>
      </c>
      <c r="P195" s="187"/>
      <c r="Q195" s="349"/>
      <c r="R195" s="419">
        <f>N195/D195*100</f>
        <v>49.904543718976704</v>
      </c>
    </row>
    <row r="196" spans="1:19" ht="21.75" customHeight="1" x14ac:dyDescent="0.25">
      <c r="A196" s="411"/>
      <c r="B196" s="175" t="s">
        <v>172</v>
      </c>
      <c r="C196" s="173">
        <f t="shared" si="88"/>
        <v>87.7</v>
      </c>
      <c r="D196" s="412">
        <v>87.7</v>
      </c>
      <c r="E196" s="421">
        <v>0</v>
      </c>
      <c r="F196" s="123"/>
      <c r="G196" s="347"/>
      <c r="H196" s="173">
        <f t="shared" si="89"/>
        <v>87.7</v>
      </c>
      <c r="I196" s="412">
        <v>87.7</v>
      </c>
      <c r="J196" s="421">
        <v>0</v>
      </c>
      <c r="K196" s="123"/>
      <c r="L196" s="347"/>
      <c r="M196" s="172">
        <f t="shared" si="90"/>
        <v>87.7</v>
      </c>
      <c r="N196" s="420">
        <v>87.7</v>
      </c>
      <c r="O196" s="421">
        <v>0</v>
      </c>
      <c r="P196" s="123"/>
      <c r="Q196" s="347"/>
      <c r="R196" s="122"/>
    </row>
    <row r="197" spans="1:19" ht="25.5" customHeight="1" x14ac:dyDescent="0.25">
      <c r="A197" s="120"/>
      <c r="B197" s="176" t="s">
        <v>196</v>
      </c>
      <c r="C197" s="173">
        <f t="shared" si="88"/>
        <v>350.9</v>
      </c>
      <c r="D197" s="433">
        <v>350.9</v>
      </c>
      <c r="E197" s="422">
        <v>0</v>
      </c>
      <c r="F197" s="123"/>
      <c r="G197" s="347"/>
      <c r="H197" s="173">
        <f t="shared" si="89"/>
        <v>350.9</v>
      </c>
      <c r="I197" s="433">
        <v>350.9</v>
      </c>
      <c r="J197" s="422">
        <v>0</v>
      </c>
      <c r="K197" s="123"/>
      <c r="L197" s="347"/>
      <c r="M197" s="172">
        <f t="shared" si="90"/>
        <v>107.5</v>
      </c>
      <c r="N197" s="433">
        <v>107.5</v>
      </c>
      <c r="O197" s="422">
        <v>0</v>
      </c>
      <c r="P197" s="123"/>
      <c r="Q197" s="347"/>
      <c r="R197" s="122"/>
    </row>
    <row r="198" spans="1:19" ht="25.5" customHeight="1" x14ac:dyDescent="0.25">
      <c r="A198" s="120"/>
      <c r="B198" s="176" t="s">
        <v>239</v>
      </c>
      <c r="C198" s="173">
        <f>D198+E198</f>
        <v>0</v>
      </c>
      <c r="D198" s="433"/>
      <c r="E198" s="422">
        <v>0</v>
      </c>
      <c r="F198" s="123"/>
      <c r="G198" s="347"/>
      <c r="H198" s="173">
        <f>I198+J198</f>
        <v>0</v>
      </c>
      <c r="I198" s="433"/>
      <c r="J198" s="422">
        <v>0</v>
      </c>
      <c r="K198" s="123"/>
      <c r="L198" s="347"/>
      <c r="M198" s="172">
        <f>N198+O198</f>
        <v>0</v>
      </c>
      <c r="N198" s="433">
        <v>0</v>
      </c>
      <c r="O198" s="422">
        <v>0</v>
      </c>
      <c r="P198" s="123"/>
      <c r="Q198" s="347"/>
      <c r="R198" s="122"/>
    </row>
    <row r="199" spans="1:19" ht="23.25" customHeight="1" x14ac:dyDescent="0.25">
      <c r="A199" s="120"/>
      <c r="B199" s="176" t="s">
        <v>194</v>
      </c>
      <c r="C199" s="173">
        <f t="shared" si="88"/>
        <v>15.2</v>
      </c>
      <c r="D199" s="412">
        <v>15.2</v>
      </c>
      <c r="E199" s="125">
        <v>0</v>
      </c>
      <c r="F199" s="123"/>
      <c r="G199" s="347"/>
      <c r="H199" s="173">
        <f t="shared" ref="H199:H201" si="91">I199+J199</f>
        <v>15.2</v>
      </c>
      <c r="I199" s="412">
        <v>15.2</v>
      </c>
      <c r="J199" s="125">
        <v>0</v>
      </c>
      <c r="K199" s="123"/>
      <c r="L199" s="347"/>
      <c r="M199" s="172">
        <f t="shared" ref="M199:M201" si="92">N199+O199</f>
        <v>15.1</v>
      </c>
      <c r="N199" s="412">
        <v>15.1</v>
      </c>
      <c r="O199" s="125">
        <v>0</v>
      </c>
      <c r="P199" s="123"/>
      <c r="Q199" s="347"/>
      <c r="R199" s="122"/>
    </row>
    <row r="200" spans="1:19" ht="21" customHeight="1" thickBot="1" x14ac:dyDescent="0.3">
      <c r="A200" s="120"/>
      <c r="B200" s="176" t="s">
        <v>191</v>
      </c>
      <c r="C200" s="173">
        <f t="shared" si="88"/>
        <v>70</v>
      </c>
      <c r="D200" s="412">
        <v>70</v>
      </c>
      <c r="E200" s="421">
        <v>0</v>
      </c>
      <c r="F200" s="123"/>
      <c r="G200" s="347"/>
      <c r="H200" s="173">
        <f t="shared" si="91"/>
        <v>70</v>
      </c>
      <c r="I200" s="412">
        <v>70</v>
      </c>
      <c r="J200" s="421">
        <v>0</v>
      </c>
      <c r="K200" s="123"/>
      <c r="L200" s="347"/>
      <c r="M200" s="172">
        <f t="shared" si="92"/>
        <v>51.1</v>
      </c>
      <c r="N200" s="420">
        <v>51.1</v>
      </c>
      <c r="O200" s="421">
        <v>0</v>
      </c>
      <c r="P200" s="123"/>
      <c r="Q200" s="347"/>
      <c r="R200" s="122"/>
    </row>
    <row r="201" spans="1:19" ht="26.25" customHeight="1" thickBot="1" x14ac:dyDescent="0.3">
      <c r="A201" s="141"/>
      <c r="B201" s="171" t="s">
        <v>111</v>
      </c>
      <c r="C201" s="423">
        <f>D201+E201</f>
        <v>7436.3000000000011</v>
      </c>
      <c r="D201" s="424">
        <f>D191+D195</f>
        <v>5265.4000000000005</v>
      </c>
      <c r="E201" s="242">
        <f>E191+E195</f>
        <v>2170.9</v>
      </c>
      <c r="F201" s="425">
        <f t="shared" ref="F201" si="93">F184+F189+F194</f>
        <v>0</v>
      </c>
      <c r="G201" s="243"/>
      <c r="H201" s="423">
        <f t="shared" si="91"/>
        <v>7436.3000000000011</v>
      </c>
      <c r="I201" s="424">
        <f>I191+I195</f>
        <v>5265.4000000000005</v>
      </c>
      <c r="J201" s="242">
        <f>J191+J195</f>
        <v>2170.9</v>
      </c>
      <c r="K201" s="425">
        <f t="shared" ref="K201" si="94">K184+K189+K194</f>
        <v>0</v>
      </c>
      <c r="L201" s="243"/>
      <c r="M201" s="423">
        <f t="shared" si="92"/>
        <v>5578.3</v>
      </c>
      <c r="N201" s="424">
        <f>N191+N195</f>
        <v>3407.4</v>
      </c>
      <c r="O201" s="242">
        <f>O191+O195</f>
        <v>2170.9</v>
      </c>
      <c r="P201" s="425">
        <f t="shared" ref="P201" si="95">P184+P189+P194</f>
        <v>0</v>
      </c>
      <c r="Q201" s="243"/>
      <c r="R201" s="356">
        <f>N201/D201*100</f>
        <v>64.713032248262238</v>
      </c>
      <c r="S201" s="697"/>
    </row>
    <row r="202" spans="1:19" ht="26.25" customHeight="1" x14ac:dyDescent="0.25">
      <c r="A202" s="668" t="s">
        <v>264</v>
      </c>
      <c r="B202" s="669"/>
      <c r="C202" s="669"/>
      <c r="D202" s="669"/>
      <c r="E202" s="669"/>
      <c r="F202" s="669"/>
      <c r="G202" s="669"/>
      <c r="H202" s="669"/>
      <c r="I202" s="669"/>
      <c r="J202" s="669"/>
      <c r="K202" s="669"/>
      <c r="L202" s="669"/>
      <c r="M202" s="669"/>
      <c r="N202" s="669"/>
      <c r="O202" s="669"/>
      <c r="P202" s="669"/>
      <c r="Q202" s="669"/>
      <c r="R202" s="670"/>
    </row>
    <row r="203" spans="1:19" ht="23.25" customHeight="1" x14ac:dyDescent="0.25">
      <c r="A203" s="70"/>
      <c r="B203" s="477" t="s">
        <v>207</v>
      </c>
      <c r="C203" s="486">
        <f>D203+E203+F203</f>
        <v>400</v>
      </c>
      <c r="D203" s="252">
        <v>400</v>
      </c>
      <c r="E203" s="123"/>
      <c r="F203" s="123"/>
      <c r="G203" s="123"/>
      <c r="H203" s="486">
        <f>I203+J203+K203</f>
        <v>400</v>
      </c>
      <c r="I203" s="252">
        <v>400</v>
      </c>
      <c r="J203" s="123"/>
      <c r="K203" s="123"/>
      <c r="L203" s="123"/>
      <c r="M203" s="433">
        <f>N203</f>
        <v>400</v>
      </c>
      <c r="N203" s="123">
        <v>400</v>
      </c>
      <c r="O203" s="38"/>
      <c r="P203" s="38"/>
      <c r="Q203" s="38"/>
      <c r="R203" s="487"/>
    </row>
    <row r="204" spans="1:19" ht="42" customHeight="1" x14ac:dyDescent="0.25">
      <c r="A204" s="126"/>
      <c r="B204" s="478" t="s">
        <v>208</v>
      </c>
      <c r="C204" s="486">
        <f>D204</f>
        <v>5</v>
      </c>
      <c r="D204" s="252">
        <v>5</v>
      </c>
      <c r="E204" s="123"/>
      <c r="F204" s="123"/>
      <c r="G204" s="123"/>
      <c r="H204" s="486">
        <f>I204</f>
        <v>5</v>
      </c>
      <c r="I204" s="252">
        <v>5</v>
      </c>
      <c r="J204" s="123"/>
      <c r="K204" s="123"/>
      <c r="L204" s="123"/>
      <c r="M204" s="433">
        <f>N204</f>
        <v>5</v>
      </c>
      <c r="N204" s="123">
        <v>5</v>
      </c>
      <c r="O204" s="38"/>
      <c r="P204" s="38"/>
      <c r="Q204" s="38"/>
      <c r="R204" s="487"/>
    </row>
    <row r="205" spans="1:19" ht="43.5" customHeight="1" thickBot="1" x14ac:dyDescent="0.3">
      <c r="A205" s="126"/>
      <c r="B205" s="479" t="s">
        <v>209</v>
      </c>
      <c r="C205" s="486">
        <f>D205</f>
        <v>140</v>
      </c>
      <c r="D205" s="252">
        <v>140</v>
      </c>
      <c r="E205" s="123"/>
      <c r="F205" s="123"/>
      <c r="G205" s="123"/>
      <c r="H205" s="486">
        <f>I205</f>
        <v>140</v>
      </c>
      <c r="I205" s="252">
        <v>140</v>
      </c>
      <c r="J205" s="123"/>
      <c r="K205" s="123"/>
      <c r="L205" s="123"/>
      <c r="M205" s="486">
        <f>N205</f>
        <v>140</v>
      </c>
      <c r="N205" s="38">
        <v>140</v>
      </c>
      <c r="O205" s="38"/>
      <c r="P205" s="38"/>
      <c r="Q205" s="38"/>
      <c r="R205" s="487"/>
    </row>
    <row r="206" spans="1:19" ht="27" customHeight="1" thickBot="1" x14ac:dyDescent="0.3">
      <c r="A206" s="127"/>
      <c r="B206" s="196" t="s">
        <v>101</v>
      </c>
      <c r="C206" s="480">
        <f>D206</f>
        <v>545</v>
      </c>
      <c r="D206" s="480">
        <f>D203+D204+D205</f>
        <v>545</v>
      </c>
      <c r="E206" s="480">
        <f t="shared" ref="E206:P206" si="96">E203</f>
        <v>0</v>
      </c>
      <c r="F206" s="481">
        <f t="shared" si="96"/>
        <v>0</v>
      </c>
      <c r="G206" s="482"/>
      <c r="H206" s="480">
        <f>I206</f>
        <v>545</v>
      </c>
      <c r="I206" s="480">
        <f>I203+I204+I205</f>
        <v>545</v>
      </c>
      <c r="J206" s="483">
        <f t="shared" si="96"/>
        <v>0</v>
      </c>
      <c r="K206" s="484">
        <f t="shared" si="96"/>
        <v>0</v>
      </c>
      <c r="L206" s="485"/>
      <c r="M206" s="568">
        <f>N206</f>
        <v>545</v>
      </c>
      <c r="N206" s="568">
        <f>N203+N204+N205</f>
        <v>545</v>
      </c>
      <c r="O206" s="483">
        <f t="shared" si="96"/>
        <v>0</v>
      </c>
      <c r="P206" s="485">
        <f t="shared" si="96"/>
        <v>0</v>
      </c>
      <c r="Q206" s="427"/>
      <c r="R206" s="356">
        <f>M206/C206*100</f>
        <v>100</v>
      </c>
    </row>
    <row r="207" spans="1:19" ht="42" customHeight="1" x14ac:dyDescent="0.25">
      <c r="A207" s="671" t="s">
        <v>265</v>
      </c>
      <c r="B207" s="669"/>
      <c r="C207" s="669"/>
      <c r="D207" s="669"/>
      <c r="E207" s="669"/>
      <c r="F207" s="669"/>
      <c r="G207" s="669"/>
      <c r="H207" s="669"/>
      <c r="I207" s="669"/>
      <c r="J207" s="669"/>
      <c r="K207" s="669"/>
      <c r="L207" s="669"/>
      <c r="M207" s="669"/>
      <c r="N207" s="669"/>
      <c r="O207" s="669"/>
      <c r="P207" s="669"/>
      <c r="Q207" s="669"/>
      <c r="R207" s="672"/>
    </row>
    <row r="208" spans="1:19" x14ac:dyDescent="0.25">
      <c r="A208" s="255"/>
      <c r="B208" s="257" t="s">
        <v>170</v>
      </c>
      <c r="C208" s="258">
        <f>D208+E208+F208+G208</f>
        <v>27935.7</v>
      </c>
      <c r="D208" s="256">
        <f>D209+D210+D211+D212+D213+D214+D215+D216+D217+D218</f>
        <v>3200.7</v>
      </c>
      <c r="E208" s="256">
        <f>E209+E210+E211+E212+E213+E214+E215+E216+E217+E218</f>
        <v>24735</v>
      </c>
      <c r="F208" s="257">
        <f>F209+F210+F211+F212+F213+F214+F215+F216+F217+F218</f>
        <v>0</v>
      </c>
      <c r="G208" s="257">
        <f>G209+G210+G211+G212+G213+G214+G215+G216+G217+G218</f>
        <v>0</v>
      </c>
      <c r="H208" s="256">
        <f>I208+J208+K208+L208</f>
        <v>27935.7</v>
      </c>
      <c r="I208" s="256">
        <f>I209+I210+I211+I212+I213+I214+I215+I216+I217+I218</f>
        <v>3200.7</v>
      </c>
      <c r="J208" s="256">
        <f>J209+J210+J211+J212+J213+J214+J215+J216+J217+J218</f>
        <v>24735</v>
      </c>
      <c r="K208" s="257">
        <f>K209+K210+K211+K212+K213+K214+K215+K216+K217+K218</f>
        <v>0</v>
      </c>
      <c r="L208" s="257">
        <f>L209+L210+L211+L212+L213+L214+L215+L216+L217+L218</f>
        <v>0</v>
      </c>
      <c r="M208" s="256">
        <f>N208+O208+P208+Q208</f>
        <v>27839.200000000001</v>
      </c>
      <c r="N208" s="256">
        <f>N209+N210+N211+N212+N213+N214+N215+N216+N217+N218</f>
        <v>3191.2</v>
      </c>
      <c r="O208" s="256">
        <f>O209+O210+O211+O212+O213+O214+O215+O216+O217+O218</f>
        <v>24648</v>
      </c>
      <c r="P208" s="257">
        <f>P209+P210+P211+P212+P213+P214+P215+P216+P217+P218</f>
        <v>0</v>
      </c>
      <c r="Q208" s="257">
        <f>Q209+Q210+Q211+Q212+Q213+Q214+Q215+Q216+Q217+Q218</f>
        <v>0</v>
      </c>
      <c r="R208" s="258"/>
    </row>
    <row r="209" spans="1:18" ht="16.5" customHeight="1" x14ac:dyDescent="0.25">
      <c r="A209" s="259">
        <v>1</v>
      </c>
      <c r="B209" s="447" t="s">
        <v>173</v>
      </c>
      <c r="C209" s="446">
        <f>D209+E209+F209+G209</f>
        <v>78.5</v>
      </c>
      <c r="D209" s="260">
        <v>78.5</v>
      </c>
      <c r="E209" s="260"/>
      <c r="F209" s="261"/>
      <c r="G209" s="262"/>
      <c r="H209" s="446">
        <f>I209+J209+K209</f>
        <v>78.5</v>
      </c>
      <c r="I209" s="260">
        <v>78.5</v>
      </c>
      <c r="J209" s="260"/>
      <c r="K209" s="261"/>
      <c r="L209" s="262"/>
      <c r="M209" s="446">
        <f>N209+O209+P209</f>
        <v>78.5</v>
      </c>
      <c r="N209" s="547">
        <v>78.5</v>
      </c>
      <c r="O209" s="260"/>
      <c r="P209" s="261"/>
      <c r="Q209" s="262"/>
      <c r="R209" s="263"/>
    </row>
    <row r="210" spans="1:18" ht="18" customHeight="1" x14ac:dyDescent="0.25">
      <c r="A210" s="259">
        <v>2</v>
      </c>
      <c r="B210" s="447" t="s">
        <v>174</v>
      </c>
      <c r="C210" s="446">
        <f t="shared" ref="C210:C218" si="97">D210+E210+F210+G210</f>
        <v>3604</v>
      </c>
      <c r="D210" s="260">
        <v>83</v>
      </c>
      <c r="E210" s="260">
        <v>3521</v>
      </c>
      <c r="F210" s="260"/>
      <c r="G210" s="262"/>
      <c r="H210" s="259">
        <f t="shared" ref="H210:H218" si="98">I210+J210+K210+L210</f>
        <v>3604</v>
      </c>
      <c r="I210" s="260">
        <v>83</v>
      </c>
      <c r="J210" s="260">
        <v>3521</v>
      </c>
      <c r="K210" s="260"/>
      <c r="L210" s="262"/>
      <c r="M210" s="259">
        <f t="shared" ref="M210:M218" si="99">N210+O210+P210+Q210</f>
        <v>4222</v>
      </c>
      <c r="N210" s="547">
        <f>42.5+40.5</f>
        <v>83</v>
      </c>
      <c r="O210" s="260">
        <v>4139</v>
      </c>
      <c r="P210" s="260"/>
      <c r="Q210" s="262"/>
      <c r="R210" s="263"/>
    </row>
    <row r="211" spans="1:18" ht="18.75" customHeight="1" x14ac:dyDescent="0.25">
      <c r="A211" s="259">
        <v>3</v>
      </c>
      <c r="B211" s="447" t="s">
        <v>175</v>
      </c>
      <c r="C211" s="446">
        <f t="shared" si="97"/>
        <v>11257.5</v>
      </c>
      <c r="D211" s="260">
        <v>524.5</v>
      </c>
      <c r="E211" s="260">
        <v>10733</v>
      </c>
      <c r="F211" s="260"/>
      <c r="G211" s="262"/>
      <c r="H211" s="259">
        <f t="shared" si="98"/>
        <v>11257.5</v>
      </c>
      <c r="I211" s="260">
        <v>524.5</v>
      </c>
      <c r="J211" s="260">
        <v>10733</v>
      </c>
      <c r="K211" s="260"/>
      <c r="L211" s="262"/>
      <c r="M211" s="259">
        <f t="shared" si="99"/>
        <v>11759</v>
      </c>
      <c r="N211" s="547">
        <v>1026</v>
      </c>
      <c r="O211" s="260">
        <v>10733</v>
      </c>
      <c r="P211" s="260"/>
      <c r="Q211" s="262"/>
      <c r="R211" s="263"/>
    </row>
    <row r="212" spans="1:18" ht="22.5" customHeight="1" x14ac:dyDescent="0.25">
      <c r="A212" s="259">
        <v>4</v>
      </c>
      <c r="B212" s="447" t="s">
        <v>176</v>
      </c>
      <c r="C212" s="446">
        <f t="shared" si="97"/>
        <v>0</v>
      </c>
      <c r="D212" s="260"/>
      <c r="E212" s="260"/>
      <c r="F212" s="260"/>
      <c r="G212" s="262"/>
      <c r="H212" s="259">
        <f t="shared" si="98"/>
        <v>0</v>
      </c>
      <c r="I212" s="260"/>
      <c r="J212" s="260"/>
      <c r="K212" s="260"/>
      <c r="L212" s="262"/>
      <c r="M212" s="259">
        <f t="shared" si="99"/>
        <v>0</v>
      </c>
      <c r="N212" s="547">
        <v>0</v>
      </c>
      <c r="O212" s="260"/>
      <c r="P212" s="260"/>
      <c r="Q212" s="262"/>
      <c r="R212" s="263"/>
    </row>
    <row r="213" spans="1:18" ht="18.75" customHeight="1" x14ac:dyDescent="0.25">
      <c r="A213" s="259">
        <v>5</v>
      </c>
      <c r="B213" s="447" t="s">
        <v>177</v>
      </c>
      <c r="C213" s="446">
        <f t="shared" si="97"/>
        <v>0</v>
      </c>
      <c r="D213" s="260"/>
      <c r="E213" s="260"/>
      <c r="F213" s="260"/>
      <c r="G213" s="262"/>
      <c r="H213" s="259">
        <f t="shared" si="98"/>
        <v>0</v>
      </c>
      <c r="I213" s="260"/>
      <c r="J213" s="260"/>
      <c r="K213" s="260"/>
      <c r="L213" s="262"/>
      <c r="M213" s="259">
        <f t="shared" si="99"/>
        <v>0</v>
      </c>
      <c r="N213" s="547">
        <v>0</v>
      </c>
      <c r="O213" s="260"/>
      <c r="P213" s="260"/>
      <c r="Q213" s="262"/>
      <c r="R213" s="263"/>
    </row>
    <row r="214" spans="1:18" ht="35.25" customHeight="1" x14ac:dyDescent="0.25">
      <c r="A214" s="259">
        <v>6</v>
      </c>
      <c r="B214" s="448" t="s">
        <v>178</v>
      </c>
      <c r="C214" s="446">
        <f t="shared" si="97"/>
        <v>0</v>
      </c>
      <c r="D214" s="260"/>
      <c r="E214" s="260"/>
      <c r="F214" s="260"/>
      <c r="G214" s="262"/>
      <c r="H214" s="259">
        <f t="shared" si="98"/>
        <v>0</v>
      </c>
      <c r="I214" s="260"/>
      <c r="J214" s="260"/>
      <c r="K214" s="260"/>
      <c r="L214" s="262"/>
      <c r="M214" s="259">
        <f t="shared" si="99"/>
        <v>0</v>
      </c>
      <c r="N214" s="547">
        <v>0</v>
      </c>
      <c r="O214" s="260"/>
      <c r="P214" s="260"/>
      <c r="Q214" s="262"/>
      <c r="R214" s="263"/>
    </row>
    <row r="215" spans="1:18" ht="30" customHeight="1" x14ac:dyDescent="0.25">
      <c r="A215" s="259">
        <v>7</v>
      </c>
      <c r="B215" s="448" t="s">
        <v>179</v>
      </c>
      <c r="C215" s="446">
        <f t="shared" si="97"/>
        <v>11363.7</v>
      </c>
      <c r="D215" s="260">
        <v>970.7</v>
      </c>
      <c r="E215" s="260">
        <v>10393</v>
      </c>
      <c r="F215" s="260"/>
      <c r="G215" s="262"/>
      <c r="H215" s="259">
        <f t="shared" si="98"/>
        <v>11363.7</v>
      </c>
      <c r="I215" s="260">
        <v>970.7</v>
      </c>
      <c r="J215" s="260">
        <v>10393</v>
      </c>
      <c r="K215" s="260"/>
      <c r="L215" s="262"/>
      <c r="M215" s="259">
        <f t="shared" si="99"/>
        <v>10235.700000000001</v>
      </c>
      <c r="N215" s="547">
        <v>459.7</v>
      </c>
      <c r="O215" s="260">
        <v>9776</v>
      </c>
      <c r="P215" s="260"/>
      <c r="Q215" s="262"/>
      <c r="R215" s="263"/>
    </row>
    <row r="216" spans="1:18" ht="30.75" customHeight="1" x14ac:dyDescent="0.25">
      <c r="A216" s="259">
        <v>8</v>
      </c>
      <c r="B216" s="448" t="s">
        <v>180</v>
      </c>
      <c r="C216" s="446">
        <f t="shared" si="97"/>
        <v>0</v>
      </c>
      <c r="D216" s="260"/>
      <c r="E216" s="260"/>
      <c r="F216" s="260"/>
      <c r="G216" s="262"/>
      <c r="H216" s="259">
        <f t="shared" si="98"/>
        <v>0</v>
      </c>
      <c r="I216" s="260"/>
      <c r="J216" s="260"/>
      <c r="K216" s="260"/>
      <c r="L216" s="262"/>
      <c r="M216" s="259">
        <f t="shared" si="99"/>
        <v>0</v>
      </c>
      <c r="N216" s="547">
        <v>0</v>
      </c>
      <c r="O216" s="260"/>
      <c r="P216" s="260"/>
      <c r="Q216" s="262"/>
      <c r="R216" s="263"/>
    </row>
    <row r="217" spans="1:18" ht="30" customHeight="1" x14ac:dyDescent="0.25">
      <c r="A217" s="259">
        <v>9</v>
      </c>
      <c r="B217" s="448" t="s">
        <v>181</v>
      </c>
      <c r="C217" s="446">
        <f t="shared" si="97"/>
        <v>1632</v>
      </c>
      <c r="D217" s="260">
        <v>1544</v>
      </c>
      <c r="E217" s="260">
        <v>88</v>
      </c>
      <c r="F217" s="260"/>
      <c r="G217" s="262"/>
      <c r="H217" s="259">
        <f t="shared" si="98"/>
        <v>1632</v>
      </c>
      <c r="I217" s="260">
        <v>1544</v>
      </c>
      <c r="J217" s="260">
        <v>88</v>
      </c>
      <c r="K217" s="260"/>
      <c r="L217" s="262"/>
      <c r="M217" s="259">
        <f t="shared" si="99"/>
        <v>1544</v>
      </c>
      <c r="N217" s="547">
        <v>1544</v>
      </c>
      <c r="O217" s="260"/>
      <c r="P217" s="260"/>
      <c r="Q217" s="262"/>
      <c r="R217" s="263"/>
    </row>
    <row r="218" spans="1:18" ht="27" customHeight="1" x14ac:dyDescent="0.25">
      <c r="A218" s="259">
        <v>10</v>
      </c>
      <c r="B218" s="448" t="s">
        <v>182</v>
      </c>
      <c r="C218" s="446">
        <f t="shared" si="97"/>
        <v>0</v>
      </c>
      <c r="D218" s="260"/>
      <c r="E218" s="260"/>
      <c r="F218" s="260"/>
      <c r="G218" s="262"/>
      <c r="H218" s="259">
        <f t="shared" si="98"/>
        <v>0</v>
      </c>
      <c r="I218" s="260"/>
      <c r="J218" s="260"/>
      <c r="K218" s="260"/>
      <c r="L218" s="262"/>
      <c r="M218" s="259">
        <f t="shared" si="99"/>
        <v>0</v>
      </c>
      <c r="N218" s="260">
        <v>0</v>
      </c>
      <c r="O218" s="260"/>
      <c r="P218" s="260"/>
      <c r="Q218" s="262"/>
      <c r="R218" s="263"/>
    </row>
    <row r="219" spans="1:18" ht="24" customHeight="1" x14ac:dyDescent="0.25">
      <c r="A219" s="260"/>
      <c r="B219" s="449" t="s">
        <v>171</v>
      </c>
      <c r="C219" s="266">
        <f>D219+E219+F219+G219</f>
        <v>34060.300000000003</v>
      </c>
      <c r="D219" s="264">
        <f t="shared" ref="D219" si="100">D220+D221+D222+D223+D224+D225+D226+D227+D228</f>
        <v>3511.3</v>
      </c>
      <c r="E219" s="264">
        <f>E220+E221+E222+E223+E224+E225+E226+E227+E228</f>
        <v>30549</v>
      </c>
      <c r="F219" s="264">
        <f>F220+F221+F222+F223+F224+F225+F226+F227+F228</f>
        <v>0</v>
      </c>
      <c r="G219" s="265"/>
      <c r="H219" s="264">
        <f>I219+J219+K219+L219</f>
        <v>34060.300000000003</v>
      </c>
      <c r="I219" s="264">
        <f t="shared" ref="I219:J219" si="101">I220+I221+I222+I223+I224+I225+I226+I227+I228</f>
        <v>3511.3</v>
      </c>
      <c r="J219" s="264">
        <f t="shared" si="101"/>
        <v>30549</v>
      </c>
      <c r="K219" s="264">
        <f>K220+K221+K222+K223+K224+K225+K226+K227+K228</f>
        <v>0</v>
      </c>
      <c r="L219" s="265">
        <f>L220+L221+L222+L223+L224+L225+L226+L227+L228</f>
        <v>0</v>
      </c>
      <c r="M219" s="264">
        <f>N219+O219+P219+Q219</f>
        <v>34024.9</v>
      </c>
      <c r="N219" s="264">
        <f t="shared" ref="N219" si="102">N220+N221+N222+N223+N224+N225+N226+N227+N228</f>
        <v>2976.9</v>
      </c>
      <c r="O219" s="264">
        <f>O220+O221+O222+O223+O224+O225+O226+O227+O228</f>
        <v>31048</v>
      </c>
      <c r="P219" s="264">
        <f>P220+P221+P222+P223+P224+P225+P226+P227+P228</f>
        <v>0</v>
      </c>
      <c r="Q219" s="265">
        <f>Q220+Q221+Q222+Q223+Q224+Q225+Q226+Q227+Q228</f>
        <v>0</v>
      </c>
      <c r="R219" s="266"/>
    </row>
    <row r="220" spans="1:18" ht="18" customHeight="1" x14ac:dyDescent="0.25">
      <c r="A220" s="259">
        <v>1</v>
      </c>
      <c r="B220" s="447" t="s">
        <v>173</v>
      </c>
      <c r="C220" s="446">
        <f>D220+G220</f>
        <v>2329</v>
      </c>
      <c r="D220" s="260">
        <v>2329</v>
      </c>
      <c r="E220" s="260"/>
      <c r="F220" s="260"/>
      <c r="G220" s="262"/>
      <c r="H220" s="259">
        <f>I220+L220</f>
        <v>2329</v>
      </c>
      <c r="I220" s="260">
        <v>2329</v>
      </c>
      <c r="J220" s="260"/>
      <c r="K220" s="260"/>
      <c r="L220" s="262"/>
      <c r="M220" s="259">
        <f>N220+Q220</f>
        <v>2296.8000000000002</v>
      </c>
      <c r="N220" s="260">
        <v>2296.8000000000002</v>
      </c>
      <c r="O220" s="260"/>
      <c r="P220" s="260"/>
      <c r="Q220" s="262"/>
      <c r="R220" s="263"/>
    </row>
    <row r="221" spans="1:18" ht="21" customHeight="1" x14ac:dyDescent="0.25">
      <c r="A221" s="259">
        <v>2</v>
      </c>
      <c r="B221" s="447" t="s">
        <v>174</v>
      </c>
      <c r="C221" s="446">
        <f>D221+E221+F221</f>
        <v>0</v>
      </c>
      <c r="D221" s="260"/>
      <c r="E221" s="260"/>
      <c r="F221" s="260"/>
      <c r="G221" s="262"/>
      <c r="H221" s="259">
        <f>I221+J221+K221</f>
        <v>0</v>
      </c>
      <c r="I221" s="260"/>
      <c r="J221" s="260"/>
      <c r="K221" s="260"/>
      <c r="L221" s="262"/>
      <c r="M221" s="259">
        <f>N221+O221+P221</f>
        <v>0</v>
      </c>
      <c r="N221" s="260">
        <v>0</v>
      </c>
      <c r="O221" s="260"/>
      <c r="P221" s="260"/>
      <c r="Q221" s="262"/>
      <c r="R221" s="263"/>
    </row>
    <row r="222" spans="1:18" ht="18.75" customHeight="1" x14ac:dyDescent="0.25">
      <c r="A222" s="259">
        <v>3</v>
      </c>
      <c r="B222" s="447" t="s">
        <v>175</v>
      </c>
      <c r="C222" s="446">
        <f>D222+E222+G222+F222</f>
        <v>8948.2999999999993</v>
      </c>
      <c r="D222" s="260">
        <v>569.29999999999995</v>
      </c>
      <c r="E222" s="260">
        <v>8379</v>
      </c>
      <c r="F222" s="260"/>
      <c r="G222" s="262"/>
      <c r="H222" s="259">
        <f>I222+J222+L222+K222</f>
        <v>8948.2999999999993</v>
      </c>
      <c r="I222" s="260">
        <v>569.29999999999995</v>
      </c>
      <c r="J222" s="260">
        <v>8379</v>
      </c>
      <c r="K222" s="260"/>
      <c r="L222" s="262"/>
      <c r="M222" s="259">
        <f>N222+O222+Q222+P222</f>
        <v>8445.7000000000007</v>
      </c>
      <c r="N222" s="547">
        <v>67.7</v>
      </c>
      <c r="O222" s="260">
        <v>8378</v>
      </c>
      <c r="P222" s="260"/>
      <c r="Q222" s="262"/>
      <c r="R222" s="263"/>
    </row>
    <row r="223" spans="1:18" ht="19.5" customHeight="1" x14ac:dyDescent="0.25">
      <c r="A223" s="259">
        <v>4</v>
      </c>
      <c r="B223" s="447" t="s">
        <v>176</v>
      </c>
      <c r="C223" s="446">
        <f t="shared" ref="C223:C227" si="103">D223+E223+F223</f>
        <v>0</v>
      </c>
      <c r="D223" s="260"/>
      <c r="E223" s="260"/>
      <c r="F223" s="260"/>
      <c r="G223" s="262"/>
      <c r="H223" s="259">
        <f t="shared" ref="H223" si="104">I223+J223+K223</f>
        <v>0</v>
      </c>
      <c r="I223" s="260"/>
      <c r="J223" s="260"/>
      <c r="K223" s="260"/>
      <c r="L223" s="262"/>
      <c r="M223" s="259">
        <f t="shared" ref="M223" si="105">N223+O223+P223</f>
        <v>0</v>
      </c>
      <c r="N223" s="547">
        <v>0</v>
      </c>
      <c r="O223" s="260"/>
      <c r="P223" s="260"/>
      <c r="Q223" s="262"/>
      <c r="R223" s="263"/>
    </row>
    <row r="224" spans="1:18" ht="21" customHeight="1" x14ac:dyDescent="0.25">
      <c r="A224" s="259">
        <v>5</v>
      </c>
      <c r="B224" s="447" t="s">
        <v>177</v>
      </c>
      <c r="C224" s="446">
        <f>D224+E224+F224+G224</f>
        <v>0</v>
      </c>
      <c r="D224" s="260"/>
      <c r="E224" s="260"/>
      <c r="F224" s="260"/>
      <c r="G224" s="262"/>
      <c r="H224" s="259">
        <f>I224+J224+K224+L224</f>
        <v>0</v>
      </c>
      <c r="I224" s="260"/>
      <c r="J224" s="260"/>
      <c r="K224" s="260"/>
      <c r="L224" s="262"/>
      <c r="M224" s="259">
        <f>N224+O224+P224+Q224</f>
        <v>0</v>
      </c>
      <c r="N224" s="547">
        <v>0</v>
      </c>
      <c r="O224" s="260"/>
      <c r="P224" s="260"/>
      <c r="Q224" s="262"/>
      <c r="R224" s="263"/>
    </row>
    <row r="225" spans="1:18" ht="45.75" customHeight="1" x14ac:dyDescent="0.25">
      <c r="A225" s="259">
        <v>6</v>
      </c>
      <c r="B225" s="448" t="s">
        <v>178</v>
      </c>
      <c r="C225" s="446">
        <f t="shared" si="103"/>
        <v>0</v>
      </c>
      <c r="D225" s="260"/>
      <c r="E225" s="260"/>
      <c r="F225" s="260"/>
      <c r="G225" s="262"/>
      <c r="H225" s="259">
        <f t="shared" ref="H225:H227" si="106">I225+J225+K225</f>
        <v>0</v>
      </c>
      <c r="I225" s="260"/>
      <c r="J225" s="260"/>
      <c r="K225" s="260"/>
      <c r="L225" s="262"/>
      <c r="M225" s="259">
        <f t="shared" ref="M225:M227" si="107">N225+O225+P225</f>
        <v>0</v>
      </c>
      <c r="N225" s="547">
        <v>0</v>
      </c>
      <c r="O225" s="260"/>
      <c r="P225" s="260"/>
      <c r="Q225" s="262"/>
      <c r="R225" s="263"/>
    </row>
    <row r="226" spans="1:18" ht="27.75" customHeight="1" x14ac:dyDescent="0.25">
      <c r="A226" s="259">
        <v>7</v>
      </c>
      <c r="B226" s="448" t="s">
        <v>179</v>
      </c>
      <c r="C226" s="446">
        <f t="shared" si="103"/>
        <v>1072</v>
      </c>
      <c r="D226" s="260">
        <v>482</v>
      </c>
      <c r="E226" s="260">
        <v>590</v>
      </c>
      <c r="F226" s="260"/>
      <c r="G226" s="262"/>
      <c r="H226" s="259">
        <f t="shared" si="106"/>
        <v>1072</v>
      </c>
      <c r="I226" s="260">
        <v>482</v>
      </c>
      <c r="J226" s="260">
        <v>590</v>
      </c>
      <c r="K226" s="260"/>
      <c r="L226" s="262"/>
      <c r="M226" s="259">
        <f t="shared" si="107"/>
        <v>1072</v>
      </c>
      <c r="N226" s="547">
        <v>482</v>
      </c>
      <c r="O226" s="260">
        <v>590</v>
      </c>
      <c r="P226" s="260"/>
      <c r="Q226" s="262"/>
      <c r="R226" s="263"/>
    </row>
    <row r="227" spans="1:18" ht="25.5" customHeight="1" x14ac:dyDescent="0.25">
      <c r="A227" s="259">
        <v>8</v>
      </c>
      <c r="B227" s="448" t="s">
        <v>180</v>
      </c>
      <c r="C227" s="446">
        <f t="shared" si="103"/>
        <v>0</v>
      </c>
      <c r="D227" s="260"/>
      <c r="E227" s="260"/>
      <c r="F227" s="260"/>
      <c r="G227" s="262"/>
      <c r="H227" s="259">
        <f t="shared" si="106"/>
        <v>0</v>
      </c>
      <c r="I227" s="260"/>
      <c r="J227" s="260"/>
      <c r="K227" s="260"/>
      <c r="L227" s="262"/>
      <c r="M227" s="259">
        <f t="shared" si="107"/>
        <v>0</v>
      </c>
      <c r="N227" s="547">
        <v>0</v>
      </c>
      <c r="O227" s="260"/>
      <c r="P227" s="260"/>
      <c r="Q227" s="262"/>
      <c r="R227" s="263"/>
    </row>
    <row r="228" spans="1:18" ht="23.25" customHeight="1" thickBot="1" x14ac:dyDescent="0.3">
      <c r="A228" s="452">
        <v>9</v>
      </c>
      <c r="B228" s="453" t="s">
        <v>182</v>
      </c>
      <c r="C228" s="454">
        <f>D228+E228+F228+G228</f>
        <v>21711</v>
      </c>
      <c r="D228" s="429">
        <v>131</v>
      </c>
      <c r="E228" s="429">
        <v>21580</v>
      </c>
      <c r="F228" s="429"/>
      <c r="G228" s="430"/>
      <c r="H228" s="452">
        <f>I228+J228+K228+L228</f>
        <v>21711</v>
      </c>
      <c r="I228" s="429">
        <v>131</v>
      </c>
      <c r="J228" s="429">
        <v>21580</v>
      </c>
      <c r="K228" s="429"/>
      <c r="L228" s="430"/>
      <c r="M228" s="452">
        <f>N228+O228+P228+Q228</f>
        <v>22210.400000000001</v>
      </c>
      <c r="N228" s="612">
        <v>130.4</v>
      </c>
      <c r="O228" s="429">
        <v>22080</v>
      </c>
      <c r="P228" s="429"/>
      <c r="Q228" s="430"/>
      <c r="R228" s="431"/>
    </row>
    <row r="229" spans="1:18" ht="27" customHeight="1" thickBot="1" x14ac:dyDescent="0.3">
      <c r="A229" s="450"/>
      <c r="B229" s="451" t="s">
        <v>101</v>
      </c>
      <c r="C229" s="634">
        <f>D229+E229+F229+G229</f>
        <v>61996</v>
      </c>
      <c r="D229" s="635">
        <f>D228+D227+D226+D225+D224+D223+D222+D221+D220+D218+D217+D216+D215+D214+D213+D212+D211+D210+D209</f>
        <v>6712</v>
      </c>
      <c r="E229" s="635">
        <f>E208+E219</f>
        <v>55284</v>
      </c>
      <c r="F229" s="635">
        <f>F208+F219</f>
        <v>0</v>
      </c>
      <c r="G229" s="636">
        <f>G208+G219</f>
        <v>0</v>
      </c>
      <c r="H229" s="635">
        <f>I229+J229+K229+L229</f>
        <v>61996</v>
      </c>
      <c r="I229" s="635">
        <f>I228+I227+I226+I225+I224+I223+I222+I221+I220+I218+I217+I216+I215+I214+I213+I212+I211+I210+I209</f>
        <v>6712</v>
      </c>
      <c r="J229" s="635">
        <f>J228+J227+J226+J225+J224+J223+J222+J221+J220+J218+J217+J216+J215+J214+J213+J212+J211+J210+J209</f>
        <v>55284</v>
      </c>
      <c r="K229" s="635">
        <f>K208+K219</f>
        <v>0</v>
      </c>
      <c r="L229" s="636">
        <f>L208+L219</f>
        <v>0</v>
      </c>
      <c r="M229" s="637">
        <f>N229+O229+P229+Q229</f>
        <v>61864.1</v>
      </c>
      <c r="N229" s="637">
        <f>N208+N219</f>
        <v>6168.1</v>
      </c>
      <c r="O229" s="635">
        <f>O228+O227+O226+O225+O224+O223+O222+O221+O220+O218+O217+O216+O215+O214+O213+O212+O211+O210+O209</f>
        <v>55696</v>
      </c>
      <c r="P229" s="635">
        <f>P208+P219</f>
        <v>0</v>
      </c>
      <c r="Q229" s="636">
        <f>Q208+Q219</f>
        <v>0</v>
      </c>
      <c r="R229" s="638">
        <f>M229/C229*100</f>
        <v>99.787244338344408</v>
      </c>
    </row>
    <row r="230" spans="1:18" ht="25.5" customHeight="1" x14ac:dyDescent="0.25">
      <c r="A230" s="688" t="s">
        <v>266</v>
      </c>
      <c r="B230" s="683"/>
      <c r="C230" s="683"/>
      <c r="D230" s="683"/>
      <c r="E230" s="683"/>
      <c r="F230" s="683"/>
      <c r="G230" s="683"/>
      <c r="H230" s="683"/>
      <c r="I230" s="683"/>
      <c r="J230" s="683"/>
      <c r="K230" s="683"/>
      <c r="L230" s="683"/>
      <c r="M230" s="683"/>
      <c r="N230" s="683"/>
      <c r="O230" s="683"/>
      <c r="P230" s="683"/>
      <c r="Q230" s="683"/>
      <c r="R230" s="689"/>
    </row>
    <row r="231" spans="1:18" ht="29.25" customHeight="1" x14ac:dyDescent="0.25">
      <c r="A231" s="440"/>
      <c r="B231" s="445" t="s">
        <v>197</v>
      </c>
      <c r="C231" s="444">
        <f t="shared" ref="C231:C237" si="108">D231</f>
        <v>20</v>
      </c>
      <c r="D231" s="434">
        <v>20</v>
      </c>
      <c r="E231" s="435"/>
      <c r="F231" s="435"/>
      <c r="G231" s="436"/>
      <c r="H231" s="444">
        <f t="shared" ref="H231:H237" si="109">I231</f>
        <v>20</v>
      </c>
      <c r="I231" s="434">
        <v>20</v>
      </c>
      <c r="J231" s="435"/>
      <c r="K231" s="435"/>
      <c r="L231" s="436"/>
      <c r="M231" s="444">
        <f t="shared" ref="M231:M237" si="110">N231</f>
        <v>17.55</v>
      </c>
      <c r="N231" s="434">
        <v>17.55</v>
      </c>
      <c r="O231" s="435"/>
      <c r="P231" s="437"/>
      <c r="Q231" s="438"/>
      <c r="R231" s="439"/>
    </row>
    <row r="232" spans="1:18" ht="47.25" customHeight="1" x14ac:dyDescent="0.25">
      <c r="A232" s="440"/>
      <c r="B232" s="445" t="s">
        <v>254</v>
      </c>
      <c r="C232" s="444">
        <f t="shared" si="108"/>
        <v>50</v>
      </c>
      <c r="D232" s="434">
        <v>50</v>
      </c>
      <c r="E232" s="435"/>
      <c r="F232" s="435"/>
      <c r="G232" s="436"/>
      <c r="H232" s="444">
        <f t="shared" si="109"/>
        <v>50</v>
      </c>
      <c r="I232" s="434">
        <v>50</v>
      </c>
      <c r="J232" s="435"/>
      <c r="K232" s="435"/>
      <c r="L232" s="436"/>
      <c r="M232" s="444">
        <f t="shared" si="110"/>
        <v>11.2</v>
      </c>
      <c r="N232" s="434">
        <v>11.2</v>
      </c>
      <c r="O232" s="435"/>
      <c r="P232" s="437"/>
      <c r="Q232" s="438"/>
      <c r="R232" s="439"/>
    </row>
    <row r="233" spans="1:18" ht="40.5" customHeight="1" x14ac:dyDescent="0.25">
      <c r="A233" s="440"/>
      <c r="B233" s="50" t="s">
        <v>225</v>
      </c>
      <c r="C233" s="444">
        <f t="shared" si="108"/>
        <v>100</v>
      </c>
      <c r="D233" s="434">
        <v>100</v>
      </c>
      <c r="E233" s="435"/>
      <c r="F233" s="435"/>
      <c r="G233" s="436"/>
      <c r="H233" s="444">
        <f t="shared" si="109"/>
        <v>100</v>
      </c>
      <c r="I233" s="434">
        <v>100</v>
      </c>
      <c r="J233" s="435"/>
      <c r="K233" s="435"/>
      <c r="L233" s="436"/>
      <c r="M233" s="444">
        <f t="shared" si="110"/>
        <v>100</v>
      </c>
      <c r="N233" s="434">
        <v>100</v>
      </c>
      <c r="O233" s="435"/>
      <c r="P233" s="437"/>
      <c r="Q233" s="438"/>
      <c r="R233" s="439"/>
    </row>
    <row r="234" spans="1:18" ht="40.5" customHeight="1" x14ac:dyDescent="0.25">
      <c r="A234" s="440"/>
      <c r="B234" s="50" t="s">
        <v>255</v>
      </c>
      <c r="C234" s="444">
        <f t="shared" si="108"/>
        <v>10</v>
      </c>
      <c r="D234" s="434">
        <v>10</v>
      </c>
      <c r="E234" s="435"/>
      <c r="F234" s="435"/>
      <c r="G234" s="436"/>
      <c r="H234" s="444">
        <f t="shared" si="109"/>
        <v>10</v>
      </c>
      <c r="I234" s="434">
        <v>10</v>
      </c>
      <c r="J234" s="435"/>
      <c r="K234" s="435"/>
      <c r="L234" s="436"/>
      <c r="M234" s="444">
        <f t="shared" si="110"/>
        <v>0</v>
      </c>
      <c r="N234" s="434">
        <v>0</v>
      </c>
      <c r="O234" s="435"/>
      <c r="P234" s="437"/>
      <c r="Q234" s="438"/>
      <c r="R234" s="439"/>
    </row>
    <row r="235" spans="1:18" ht="41.25" customHeight="1" x14ac:dyDescent="0.25">
      <c r="A235" s="440"/>
      <c r="B235" s="50" t="s">
        <v>226</v>
      </c>
      <c r="C235" s="444">
        <f t="shared" si="108"/>
        <v>0</v>
      </c>
      <c r="D235" s="434">
        <v>0</v>
      </c>
      <c r="E235" s="435"/>
      <c r="F235" s="435"/>
      <c r="G235" s="436"/>
      <c r="H235" s="444">
        <f t="shared" si="109"/>
        <v>0</v>
      </c>
      <c r="I235" s="434">
        <v>0</v>
      </c>
      <c r="J235" s="435"/>
      <c r="K235" s="435"/>
      <c r="L235" s="436"/>
      <c r="M235" s="444">
        <f t="shared" si="110"/>
        <v>0</v>
      </c>
      <c r="N235" s="434">
        <v>0</v>
      </c>
      <c r="O235" s="435"/>
      <c r="P235" s="437"/>
      <c r="Q235" s="438"/>
      <c r="R235" s="439"/>
    </row>
    <row r="236" spans="1:18" ht="31.5" customHeight="1" thickBot="1" x14ac:dyDescent="0.3">
      <c r="A236" s="440"/>
      <c r="B236" s="445" t="s">
        <v>227</v>
      </c>
      <c r="C236" s="444">
        <f t="shared" si="108"/>
        <v>0</v>
      </c>
      <c r="D236" s="434">
        <v>0</v>
      </c>
      <c r="E236" s="435"/>
      <c r="F236" s="435"/>
      <c r="G236" s="436"/>
      <c r="H236" s="444">
        <f t="shared" si="109"/>
        <v>0</v>
      </c>
      <c r="I236" s="434"/>
      <c r="J236" s="435"/>
      <c r="K236" s="435"/>
      <c r="L236" s="436"/>
      <c r="M236" s="444">
        <f t="shared" si="110"/>
        <v>0</v>
      </c>
      <c r="N236" s="434">
        <v>0</v>
      </c>
      <c r="O236" s="435"/>
      <c r="P236" s="437"/>
      <c r="Q236" s="436"/>
      <c r="R236" s="439"/>
    </row>
    <row r="237" spans="1:18" ht="27" customHeight="1" thickBot="1" x14ac:dyDescent="0.3">
      <c r="A237" s="457"/>
      <c r="B237" s="171" t="s">
        <v>101</v>
      </c>
      <c r="C237" s="639">
        <f t="shared" si="108"/>
        <v>180</v>
      </c>
      <c r="D237" s="640">
        <f>D231+D232+D233+D234+D235+D235+D236</f>
        <v>180</v>
      </c>
      <c r="E237" s="641"/>
      <c r="F237" s="641"/>
      <c r="G237" s="642"/>
      <c r="H237" s="639">
        <f t="shared" si="109"/>
        <v>180</v>
      </c>
      <c r="I237" s="640">
        <f>I231+I232+I234+I233+I235+I236</f>
        <v>180</v>
      </c>
      <c r="J237" s="641"/>
      <c r="K237" s="641"/>
      <c r="L237" s="642"/>
      <c r="M237" s="639">
        <f t="shared" si="110"/>
        <v>128.75</v>
      </c>
      <c r="N237" s="640">
        <f>N231+N232+N233+N234+N235+N236</f>
        <v>128.75</v>
      </c>
      <c r="O237" s="641"/>
      <c r="P237" s="641"/>
      <c r="Q237" s="642"/>
      <c r="R237" s="651">
        <f>M237/C237*100</f>
        <v>71.527777777777786</v>
      </c>
    </row>
    <row r="238" spans="1:18" ht="30" customHeight="1" x14ac:dyDescent="0.25">
      <c r="A238" s="690" t="s">
        <v>267</v>
      </c>
      <c r="B238" s="691"/>
      <c r="C238" s="691"/>
      <c r="D238" s="691"/>
      <c r="E238" s="691"/>
      <c r="F238" s="691"/>
      <c r="G238" s="691"/>
      <c r="H238" s="691"/>
      <c r="I238" s="691"/>
      <c r="J238" s="691"/>
      <c r="K238" s="691"/>
      <c r="L238" s="691"/>
      <c r="M238" s="691"/>
      <c r="N238" s="691"/>
      <c r="O238" s="691"/>
      <c r="P238" s="691"/>
      <c r="Q238" s="691"/>
      <c r="R238" s="692"/>
    </row>
    <row r="239" spans="1:18" ht="30.75" customHeight="1" x14ac:dyDescent="0.25">
      <c r="A239" s="463">
        <v>1</v>
      </c>
      <c r="B239" s="468" t="s">
        <v>198</v>
      </c>
      <c r="C239" s="472">
        <f>D239+E239+F239</f>
        <v>28</v>
      </c>
      <c r="D239" s="473">
        <f>D240+D241</f>
        <v>28</v>
      </c>
      <c r="E239" s="463"/>
      <c r="F239" s="463"/>
      <c r="G239" s="465"/>
      <c r="H239" s="472">
        <f>I239</f>
        <v>28</v>
      </c>
      <c r="I239" s="473">
        <f>I240+I241</f>
        <v>28</v>
      </c>
      <c r="J239" s="463"/>
      <c r="K239" s="463"/>
      <c r="L239" s="465"/>
      <c r="M239" s="472">
        <f>N239+O239+P239</f>
        <v>14.3</v>
      </c>
      <c r="N239" s="473">
        <f>N240+N241</f>
        <v>14.3</v>
      </c>
      <c r="O239" s="463"/>
      <c r="P239" s="463"/>
      <c r="Q239" s="465"/>
      <c r="R239" s="464"/>
    </row>
    <row r="240" spans="1:18" ht="51.75" customHeight="1" x14ac:dyDescent="0.25">
      <c r="A240" s="466"/>
      <c r="B240" s="467" t="s">
        <v>203</v>
      </c>
      <c r="C240" s="464">
        <f>D240+E240+F240</f>
        <v>5</v>
      </c>
      <c r="D240" s="463">
        <v>5</v>
      </c>
      <c r="E240" s="463"/>
      <c r="F240" s="463"/>
      <c r="G240" s="465"/>
      <c r="H240" s="464">
        <f>I240+J240+K240</f>
        <v>5</v>
      </c>
      <c r="I240" s="463">
        <v>5</v>
      </c>
      <c r="J240" s="463"/>
      <c r="K240" s="463"/>
      <c r="L240" s="465"/>
      <c r="M240" s="464">
        <f>N240+O240+P240</f>
        <v>0</v>
      </c>
      <c r="N240" s="463">
        <v>0</v>
      </c>
      <c r="O240" s="463"/>
      <c r="P240" s="463"/>
      <c r="Q240" s="465"/>
      <c r="R240" s="464"/>
    </row>
    <row r="241" spans="1:18" ht="63.75" customHeight="1" x14ac:dyDescent="0.25">
      <c r="A241" s="463"/>
      <c r="B241" s="467" t="s">
        <v>243</v>
      </c>
      <c r="C241" s="464">
        <f>D241+E241+F241</f>
        <v>23</v>
      </c>
      <c r="D241" s="463">
        <v>23</v>
      </c>
      <c r="E241" s="463"/>
      <c r="F241" s="463"/>
      <c r="G241" s="465"/>
      <c r="H241" s="464">
        <f>I241+J241+K241</f>
        <v>23</v>
      </c>
      <c r="I241" s="463">
        <v>23</v>
      </c>
      <c r="J241" s="463"/>
      <c r="K241" s="463"/>
      <c r="L241" s="465"/>
      <c r="M241" s="464">
        <f>N241+O241+P241</f>
        <v>14.3</v>
      </c>
      <c r="N241" s="463">
        <v>14.3</v>
      </c>
      <c r="O241" s="463"/>
      <c r="P241" s="463"/>
      <c r="Q241" s="465"/>
      <c r="R241" s="464"/>
    </row>
    <row r="242" spans="1:18" ht="51.75" customHeight="1" x14ac:dyDescent="0.25">
      <c r="A242" s="463">
        <v>2</v>
      </c>
      <c r="B242" s="468" t="s">
        <v>204</v>
      </c>
      <c r="C242" s="469">
        <f>D242+E242+F242</f>
        <v>4682.1000000000004</v>
      </c>
      <c r="D242" s="475">
        <f>D243+D244+D245+D246</f>
        <v>4682.1000000000004</v>
      </c>
      <c r="E242" s="470"/>
      <c r="F242" s="470"/>
      <c r="G242" s="471"/>
      <c r="H242" s="469">
        <f>I242+J242+K242</f>
        <v>4682.1000000000004</v>
      </c>
      <c r="I242" s="475">
        <f>I243+I244+I245+I246</f>
        <v>4682.1000000000004</v>
      </c>
      <c r="J242" s="470"/>
      <c r="K242" s="470"/>
      <c r="L242" s="471"/>
      <c r="M242" s="469">
        <f>N242+O242+P242</f>
        <v>4548.83</v>
      </c>
      <c r="N242" s="475">
        <f>N243+N244+N245+N246</f>
        <v>4548.83</v>
      </c>
      <c r="O242" s="463"/>
      <c r="P242" s="463"/>
      <c r="Q242" s="465"/>
      <c r="R242" s="464"/>
    </row>
    <row r="243" spans="1:18" ht="30" customHeight="1" x14ac:dyDescent="0.25">
      <c r="A243" s="463"/>
      <c r="B243" s="467" t="s">
        <v>235</v>
      </c>
      <c r="C243" s="469">
        <f>D243+E243+F243</f>
        <v>1206.4000000000001</v>
      </c>
      <c r="D243" s="470">
        <v>1206.4000000000001</v>
      </c>
      <c r="E243" s="470"/>
      <c r="F243" s="470"/>
      <c r="G243" s="471"/>
      <c r="H243" s="469">
        <f>I243+J243+K243</f>
        <v>1206.4000000000001</v>
      </c>
      <c r="I243" s="470">
        <v>1206.4000000000001</v>
      </c>
      <c r="J243" s="470"/>
      <c r="K243" s="470"/>
      <c r="L243" s="471"/>
      <c r="M243" s="469">
        <f>N243+O243+P243</f>
        <v>1209.9000000000001</v>
      </c>
      <c r="N243" s="470">
        <v>1209.9000000000001</v>
      </c>
      <c r="O243" s="463"/>
      <c r="P243" s="463"/>
      <c r="Q243" s="465"/>
      <c r="R243" s="464"/>
    </row>
    <row r="244" spans="1:18" ht="36.75" x14ac:dyDescent="0.25">
      <c r="A244" s="463"/>
      <c r="B244" s="467" t="s">
        <v>236</v>
      </c>
      <c r="C244" s="469">
        <f t="shared" ref="C244:C246" si="111">D244+E244+F244</f>
        <v>1009.9</v>
      </c>
      <c r="D244" s="470">
        <v>1009.9</v>
      </c>
      <c r="E244" s="470"/>
      <c r="F244" s="470"/>
      <c r="G244" s="471"/>
      <c r="H244" s="469">
        <f t="shared" ref="H244:H246" si="112">I244+J244+K244</f>
        <v>1009.9</v>
      </c>
      <c r="I244" s="470">
        <v>1009.9</v>
      </c>
      <c r="J244" s="470"/>
      <c r="K244" s="470"/>
      <c r="L244" s="471"/>
      <c r="M244" s="469">
        <f t="shared" ref="M244:M246" si="113">N244+O244+P244</f>
        <v>955.1</v>
      </c>
      <c r="N244" s="470">
        <v>955.1</v>
      </c>
      <c r="O244" s="463"/>
      <c r="P244" s="463"/>
      <c r="Q244" s="465"/>
      <c r="R244" s="464"/>
    </row>
    <row r="245" spans="1:18" ht="24.75" x14ac:dyDescent="0.25">
      <c r="A245" s="463"/>
      <c r="B245" s="467" t="s">
        <v>237</v>
      </c>
      <c r="C245" s="469">
        <f t="shared" si="111"/>
        <v>640.1</v>
      </c>
      <c r="D245" s="470">
        <v>640.1</v>
      </c>
      <c r="E245" s="470"/>
      <c r="F245" s="470"/>
      <c r="G245" s="471"/>
      <c r="H245" s="469">
        <f t="shared" si="112"/>
        <v>640.1</v>
      </c>
      <c r="I245" s="470">
        <v>640.1</v>
      </c>
      <c r="J245" s="470"/>
      <c r="K245" s="470"/>
      <c r="L245" s="471"/>
      <c r="M245" s="469">
        <f t="shared" si="113"/>
        <v>580.33000000000004</v>
      </c>
      <c r="N245" s="470">
        <v>580.33000000000004</v>
      </c>
      <c r="O245" s="463"/>
      <c r="P245" s="463"/>
      <c r="Q245" s="465"/>
      <c r="R245" s="464"/>
    </row>
    <row r="246" spans="1:18" ht="24.75" x14ac:dyDescent="0.25">
      <c r="A246" s="463"/>
      <c r="B246" s="467" t="s">
        <v>238</v>
      </c>
      <c r="C246" s="469">
        <f t="shared" si="111"/>
        <v>1825.7</v>
      </c>
      <c r="D246" s="470">
        <v>1825.7</v>
      </c>
      <c r="E246" s="470"/>
      <c r="F246" s="470"/>
      <c r="G246" s="471"/>
      <c r="H246" s="469">
        <f t="shared" si="112"/>
        <v>1825.7</v>
      </c>
      <c r="I246" s="470">
        <v>1825.7</v>
      </c>
      <c r="J246" s="470"/>
      <c r="K246" s="470"/>
      <c r="L246" s="471"/>
      <c r="M246" s="469">
        <f t="shared" si="113"/>
        <v>1803.5</v>
      </c>
      <c r="N246" s="470">
        <v>1803.5</v>
      </c>
      <c r="O246" s="463"/>
      <c r="P246" s="463"/>
      <c r="Q246" s="465"/>
      <c r="R246" s="464"/>
    </row>
    <row r="247" spans="1:18" ht="54" customHeight="1" x14ac:dyDescent="0.25">
      <c r="A247" s="463">
        <v>3</v>
      </c>
      <c r="B247" s="468" t="s">
        <v>199</v>
      </c>
      <c r="C247" s="474">
        <f>D247</f>
        <v>15</v>
      </c>
      <c r="D247" s="475">
        <f>D248</f>
        <v>15</v>
      </c>
      <c r="E247" s="470"/>
      <c r="F247" s="470"/>
      <c r="G247" s="471"/>
      <c r="H247" s="474">
        <f>I247</f>
        <v>15</v>
      </c>
      <c r="I247" s="475">
        <f>I248</f>
        <v>15</v>
      </c>
      <c r="J247" s="470"/>
      <c r="K247" s="470"/>
      <c r="L247" s="471"/>
      <c r="M247" s="474">
        <f>N247</f>
        <v>11</v>
      </c>
      <c r="N247" s="475">
        <f>N248</f>
        <v>11</v>
      </c>
      <c r="O247" s="463"/>
      <c r="P247" s="463"/>
      <c r="Q247" s="465"/>
      <c r="R247" s="464"/>
    </row>
    <row r="248" spans="1:18" ht="51" customHeight="1" x14ac:dyDescent="0.25">
      <c r="A248" s="463"/>
      <c r="B248" s="467" t="s">
        <v>205</v>
      </c>
      <c r="C248" s="469">
        <f>D248</f>
        <v>15</v>
      </c>
      <c r="D248" s="470">
        <v>15</v>
      </c>
      <c r="E248" s="470"/>
      <c r="F248" s="470"/>
      <c r="G248" s="471"/>
      <c r="H248" s="469">
        <f>I248</f>
        <v>15</v>
      </c>
      <c r="I248" s="470">
        <v>15</v>
      </c>
      <c r="J248" s="470"/>
      <c r="K248" s="470"/>
      <c r="L248" s="471"/>
      <c r="M248" s="469">
        <f>N248</f>
        <v>11</v>
      </c>
      <c r="N248" s="470">
        <v>11</v>
      </c>
      <c r="O248" s="463"/>
      <c r="P248" s="463"/>
      <c r="Q248" s="465"/>
      <c r="R248" s="464"/>
    </row>
    <row r="249" spans="1:18" ht="26.25" customHeight="1" x14ac:dyDescent="0.25">
      <c r="A249" s="541"/>
      <c r="B249" s="643" t="s">
        <v>101</v>
      </c>
      <c r="C249" s="644">
        <f>D249+E249+F249</f>
        <v>4725.1000000000004</v>
      </c>
      <c r="D249" s="644">
        <f>D239+D242+D247</f>
        <v>4725.1000000000004</v>
      </c>
      <c r="E249" s="644">
        <f>E242+E247+E248</f>
        <v>0</v>
      </c>
      <c r="F249" s="644">
        <f>F242+F247+F248</f>
        <v>0</v>
      </c>
      <c r="G249" s="644"/>
      <c r="H249" s="644">
        <f>I249+J249+K249</f>
        <v>4725.1000000000004</v>
      </c>
      <c r="I249" s="644">
        <f>I239+I242+I247</f>
        <v>4725.1000000000004</v>
      </c>
      <c r="J249" s="644">
        <f>J242+J247+J248</f>
        <v>0</v>
      </c>
      <c r="K249" s="644">
        <f>K242+K247+K248</f>
        <v>0</v>
      </c>
      <c r="L249" s="644"/>
      <c r="M249" s="644">
        <f>N249+O249+P249</f>
        <v>4574.13</v>
      </c>
      <c r="N249" s="644">
        <f>N239+N242+N247</f>
        <v>4574.13</v>
      </c>
      <c r="O249" s="644">
        <f>O242+O247+O248</f>
        <v>0</v>
      </c>
      <c r="P249" s="644">
        <f>P242+P247+P248</f>
        <v>0</v>
      </c>
      <c r="Q249" s="644"/>
      <c r="R249" s="645">
        <f>M249/C249*100</f>
        <v>96.804935345283695</v>
      </c>
    </row>
    <row r="250" spans="1:18" s="460" customFormat="1" ht="24" customHeight="1" x14ac:dyDescent="0.25">
      <c r="A250" s="693" t="s">
        <v>268</v>
      </c>
      <c r="B250" s="694"/>
      <c r="C250" s="694"/>
      <c r="D250" s="694"/>
      <c r="E250" s="694"/>
      <c r="F250" s="694"/>
      <c r="G250" s="694"/>
      <c r="H250" s="694"/>
      <c r="I250" s="694"/>
      <c r="J250" s="694"/>
      <c r="K250" s="694"/>
      <c r="L250" s="694"/>
      <c r="M250" s="694"/>
      <c r="N250" s="694"/>
      <c r="O250" s="694"/>
      <c r="P250" s="694"/>
      <c r="Q250" s="694"/>
      <c r="R250" s="695"/>
    </row>
    <row r="251" spans="1:18" s="460" customFormat="1" ht="53.25" customHeight="1" x14ac:dyDescent="0.25">
      <c r="A251" s="542"/>
      <c r="B251" s="545" t="s">
        <v>220</v>
      </c>
      <c r="C251" s="474">
        <f t="shared" ref="C251" si="114">D251</f>
        <v>0</v>
      </c>
      <c r="D251" s="597">
        <v>0</v>
      </c>
      <c r="E251" s="597">
        <v>0</v>
      </c>
      <c r="F251" s="597">
        <v>0</v>
      </c>
      <c r="G251" s="598"/>
      <c r="H251" s="474">
        <f t="shared" ref="H251" si="115">I251</f>
        <v>0</v>
      </c>
      <c r="I251" s="597">
        <v>0</v>
      </c>
      <c r="J251" s="597">
        <v>0</v>
      </c>
      <c r="K251" s="597">
        <v>0</v>
      </c>
      <c r="L251" s="598"/>
      <c r="M251" s="474">
        <f t="shared" ref="M251" si="116">N251</f>
        <v>0</v>
      </c>
      <c r="N251" s="597">
        <v>0</v>
      </c>
      <c r="O251" s="597">
        <v>0</v>
      </c>
      <c r="P251" s="597">
        <v>0</v>
      </c>
      <c r="Q251" s="543"/>
      <c r="R251" s="544"/>
    </row>
    <row r="252" spans="1:18" s="460" customFormat="1" ht="64.5" customHeight="1" x14ac:dyDescent="0.25">
      <c r="A252" s="547"/>
      <c r="B252" s="548" t="s">
        <v>221</v>
      </c>
      <c r="C252" s="549">
        <f>D252+E252</f>
        <v>737</v>
      </c>
      <c r="D252" s="550">
        <v>67</v>
      </c>
      <c r="E252" s="550">
        <v>670</v>
      </c>
      <c r="F252" s="550">
        <v>0</v>
      </c>
      <c r="G252" s="551"/>
      <c r="H252" s="549">
        <f>I252+J252</f>
        <v>737</v>
      </c>
      <c r="I252" s="550">
        <v>67</v>
      </c>
      <c r="J252" s="550">
        <v>670</v>
      </c>
      <c r="K252" s="550">
        <v>0</v>
      </c>
      <c r="L252" s="551"/>
      <c r="M252" s="549">
        <f>N252+O252</f>
        <v>480.59</v>
      </c>
      <c r="N252" s="550">
        <v>43.69</v>
      </c>
      <c r="O252" s="550">
        <v>436.9</v>
      </c>
      <c r="P252" s="550">
        <v>0</v>
      </c>
      <c r="Q252" s="551"/>
      <c r="R252" s="552"/>
    </row>
    <row r="253" spans="1:18" ht="27" customHeight="1" x14ac:dyDescent="0.25">
      <c r="A253" s="428"/>
      <c r="B253" s="627" t="s">
        <v>101</v>
      </c>
      <c r="C253" s="646">
        <f>D253+E253+F253</f>
        <v>737</v>
      </c>
      <c r="D253" s="646">
        <f>D252</f>
        <v>67</v>
      </c>
      <c r="E253" s="646">
        <f>E252</f>
        <v>670</v>
      </c>
      <c r="F253" s="646">
        <f>F242+F247+F248</f>
        <v>0</v>
      </c>
      <c r="G253" s="647"/>
      <c r="H253" s="646">
        <f>I253+J253+K253</f>
        <v>737</v>
      </c>
      <c r="I253" s="646">
        <f>I252</f>
        <v>67</v>
      </c>
      <c r="J253" s="646">
        <f>J252</f>
        <v>670</v>
      </c>
      <c r="K253" s="646">
        <f>K242+K247+K248</f>
        <v>0</v>
      </c>
      <c r="L253" s="647"/>
      <c r="M253" s="646">
        <f>N253+O253+P253</f>
        <v>480.59</v>
      </c>
      <c r="N253" s="646">
        <f>N252</f>
        <v>43.69</v>
      </c>
      <c r="O253" s="646">
        <f>O252</f>
        <v>436.9</v>
      </c>
      <c r="P253" s="646">
        <f>P242+P247+P248</f>
        <v>0</v>
      </c>
      <c r="Q253" s="647"/>
      <c r="R253" s="638">
        <f>M253/C253*100</f>
        <v>65.208955223880594</v>
      </c>
    </row>
    <row r="254" spans="1:18" s="460" customFormat="1" ht="29.25" customHeight="1" x14ac:dyDescent="0.25">
      <c r="A254" s="679" t="s">
        <v>269</v>
      </c>
      <c r="B254" s="680"/>
      <c r="C254" s="680"/>
      <c r="D254" s="680"/>
      <c r="E254" s="680"/>
      <c r="F254" s="680"/>
      <c r="G254" s="680"/>
      <c r="H254" s="680"/>
      <c r="I254" s="680"/>
      <c r="J254" s="680"/>
      <c r="K254" s="680"/>
      <c r="L254" s="680"/>
      <c r="M254" s="680"/>
      <c r="N254" s="680"/>
      <c r="O254" s="680"/>
      <c r="P254" s="680"/>
      <c r="Q254" s="680"/>
      <c r="R254" s="681"/>
    </row>
    <row r="255" spans="1:18" s="460" customFormat="1" ht="29.25" customHeight="1" x14ac:dyDescent="0.25">
      <c r="A255" s="260"/>
      <c r="B255" s="441" t="s">
        <v>200</v>
      </c>
      <c r="C255" s="263">
        <f>D255+E255+F255</f>
        <v>1189.5999999999999</v>
      </c>
      <c r="D255" s="260">
        <v>399.3</v>
      </c>
      <c r="E255" s="260">
        <v>46.4</v>
      </c>
      <c r="F255" s="260">
        <v>743.9</v>
      </c>
      <c r="G255" s="260"/>
      <c r="H255" s="263">
        <f>I255+J255+K255</f>
        <v>1189.5999999999999</v>
      </c>
      <c r="I255" s="260">
        <v>399.3</v>
      </c>
      <c r="J255" s="260">
        <v>46.4</v>
      </c>
      <c r="K255" s="260">
        <v>743.9</v>
      </c>
      <c r="L255" s="260"/>
      <c r="M255" s="263">
        <f>N255+O255+P255</f>
        <v>1189.5</v>
      </c>
      <c r="N255" s="260">
        <v>399.2</v>
      </c>
      <c r="O255" s="260">
        <v>46.4</v>
      </c>
      <c r="P255" s="260">
        <v>743.9</v>
      </c>
      <c r="Q255" s="260"/>
      <c r="R255" s="260"/>
    </row>
    <row r="256" spans="1:18" ht="19.5" customHeight="1" x14ac:dyDescent="0.25">
      <c r="A256" s="456"/>
      <c r="B256" s="441" t="s">
        <v>201</v>
      </c>
      <c r="C256" s="455">
        <f>D256+E256+F256</f>
        <v>0</v>
      </c>
      <c r="D256" s="456">
        <v>0</v>
      </c>
      <c r="E256" s="456"/>
      <c r="F256" s="260">
        <v>0</v>
      </c>
      <c r="G256" s="260"/>
      <c r="H256" s="260">
        <f>I256+J256+K256</f>
        <v>0</v>
      </c>
      <c r="I256" s="456">
        <v>0</v>
      </c>
      <c r="J256" s="456"/>
      <c r="K256" s="260">
        <v>0</v>
      </c>
      <c r="L256" s="260"/>
      <c r="M256" s="260">
        <f>N256+O256+P256</f>
        <v>0</v>
      </c>
      <c r="N256" s="260">
        <v>0</v>
      </c>
      <c r="O256" s="456">
        <v>0</v>
      </c>
      <c r="P256" s="456">
        <v>0</v>
      </c>
      <c r="Q256" s="260"/>
      <c r="R256" s="260"/>
    </row>
    <row r="257" spans="1:19" ht="30.75" customHeight="1" x14ac:dyDescent="0.25">
      <c r="A257" s="442"/>
      <c r="B257" s="443" t="s">
        <v>202</v>
      </c>
      <c r="C257" s="458">
        <f>D257+E257+F257</f>
        <v>790</v>
      </c>
      <c r="D257" s="442">
        <v>55</v>
      </c>
      <c r="E257" s="442">
        <v>91</v>
      </c>
      <c r="F257" s="260">
        <v>644</v>
      </c>
      <c r="G257" s="260"/>
      <c r="H257" s="260">
        <f>I257+J257+K257</f>
        <v>790</v>
      </c>
      <c r="I257" s="442">
        <v>55</v>
      </c>
      <c r="J257" s="442">
        <v>91</v>
      </c>
      <c r="K257" s="260">
        <v>644</v>
      </c>
      <c r="L257" s="260"/>
      <c r="M257" s="260">
        <f>N257+O257+P257</f>
        <v>790</v>
      </c>
      <c r="N257" s="260">
        <v>55</v>
      </c>
      <c r="O257" s="442">
        <v>91</v>
      </c>
      <c r="P257" s="442">
        <v>644</v>
      </c>
      <c r="Q257" s="260"/>
      <c r="R257" s="260"/>
    </row>
    <row r="258" spans="1:19" ht="26.25" customHeight="1" thickBot="1" x14ac:dyDescent="0.3">
      <c r="A258" s="541"/>
      <c r="B258" s="643" t="s">
        <v>101</v>
      </c>
      <c r="C258" s="648">
        <f>D258+E258+F258</f>
        <v>1979.6000000000001</v>
      </c>
      <c r="D258" s="648">
        <f>D255+D256+D257</f>
        <v>454.3</v>
      </c>
      <c r="E258" s="648">
        <f>E255+E256+E257</f>
        <v>137.4</v>
      </c>
      <c r="F258" s="648">
        <f>F255+F256+F257</f>
        <v>1387.9</v>
      </c>
      <c r="G258" s="649"/>
      <c r="H258" s="648">
        <f>I258+J258+K258</f>
        <v>1979.6000000000001</v>
      </c>
      <c r="I258" s="648">
        <f>I255+I256+I257</f>
        <v>454.3</v>
      </c>
      <c r="J258" s="648">
        <f>J255+J256+J257</f>
        <v>137.4</v>
      </c>
      <c r="K258" s="648">
        <f>K255+K256+K257</f>
        <v>1387.9</v>
      </c>
      <c r="L258" s="649"/>
      <c r="M258" s="648">
        <f>N258+O258+P258</f>
        <v>1979.5</v>
      </c>
      <c r="N258" s="648">
        <f>N255+N256+N257</f>
        <v>454.2</v>
      </c>
      <c r="O258" s="648">
        <f>O255+O256+O257</f>
        <v>137.4</v>
      </c>
      <c r="P258" s="648">
        <f>P255+P256+P257</f>
        <v>1387.9</v>
      </c>
      <c r="Q258" s="649"/>
      <c r="R258" s="650">
        <f>M258/C258*100</f>
        <v>99.994948474439269</v>
      </c>
    </row>
    <row r="259" spans="1:19" ht="27.75" customHeight="1" thickBot="1" x14ac:dyDescent="0.3">
      <c r="A259" s="587"/>
      <c r="B259" s="588" t="s">
        <v>123</v>
      </c>
      <c r="C259" s="589">
        <f>D259+E259+F259</f>
        <v>297714.35599999997</v>
      </c>
      <c r="D259" s="589">
        <f>D91+D119+D124+D129+D132+D141+D161+D174+D179+D189+D201+D206+D229+D237+D249+D253+D258</f>
        <v>238064.15599999996</v>
      </c>
      <c r="E259" s="589">
        <f>E91+E119+E124+E129+E132+E141+E161+E174+E179+E189+E201+E206+E229+E237+E249+E253+E258</f>
        <v>58262.3</v>
      </c>
      <c r="F259" s="589">
        <f>F91+F119+F124+F129+F132+F141+F161+F174+F179+F189+F201+F206+F229+F237+F249+F253+F258</f>
        <v>1387.9</v>
      </c>
      <c r="G259" s="589">
        <f>G91+G119+G124+G129+G132+G141+G161+G174+G179+G189+G201+G206+G229+G237+G249+G253+G258</f>
        <v>0</v>
      </c>
      <c r="H259" s="589">
        <f>I259+J259+K259</f>
        <v>298758.5</v>
      </c>
      <c r="I259" s="589">
        <f>I91+I119+I124+I129+I132+I141+I161+I174+I179+I189+I201+I206+I229+I237+I249+I253+I258</f>
        <v>239108.3</v>
      </c>
      <c r="J259" s="589">
        <f>J91+J119+J124+J129+J132+J141+J161+J174+J179+J189+J201+J206+J229+J237+J249+J253+J258</f>
        <v>58262.3</v>
      </c>
      <c r="K259" s="589">
        <f>K91+K119+K124+K129+K132+K141+K161+K174+K179+K189+K201+K206+K229+K237+K249+K253+K258</f>
        <v>1387.9</v>
      </c>
      <c r="L259" s="589">
        <f>L91+L119+L124+L129+L132+L141+L161+L174+L179+L189+L201+L206+L229+L237+L249+L253+L258</f>
        <v>0</v>
      </c>
      <c r="M259" s="589">
        <f>N259+O259+P259</f>
        <v>292431.84000000003</v>
      </c>
      <c r="N259" s="589">
        <f>N91+N119+N124+N129+N132+N141+N161+N174+N179+N189+N201+N206+N229+N237+N249+N253+N258</f>
        <v>232602.74000000002</v>
      </c>
      <c r="O259" s="589">
        <f>O91+O119+O124+O129+O132+O141+O161+O174+O179+O189+O201+O206+O229+O237+O249+O253+O258</f>
        <v>58441.200000000004</v>
      </c>
      <c r="P259" s="589">
        <f>P91+P119+P124+P129+P132+P141+P161+P174+P179+P189+P201+P206+P229+P237+P249+P253+P258</f>
        <v>1387.9</v>
      </c>
      <c r="Q259" s="589">
        <f>Q91+Q119+Q124+Q129+Q132+Q141+Q161+Q174+Q179+Q189+Q201+Q206+Q229+Q237+Q249+Q253+Q258</f>
        <v>0</v>
      </c>
      <c r="R259" s="590">
        <f>M259/C259*100</f>
        <v>98.225642837324273</v>
      </c>
      <c r="S259" s="586"/>
    </row>
    <row r="260" spans="1:19" s="460" customFormat="1" ht="12.75" customHeight="1" x14ac:dyDescent="0.25">
      <c r="A260" s="600"/>
      <c r="B260" s="600"/>
      <c r="C260" s="601"/>
      <c r="D260" s="601"/>
      <c r="E260" s="601"/>
      <c r="F260" s="601"/>
      <c r="G260" s="601"/>
      <c r="H260" s="601"/>
      <c r="I260" s="601"/>
      <c r="J260" s="601"/>
      <c r="K260" s="601"/>
      <c r="L260" s="601"/>
      <c r="M260" s="601"/>
      <c r="N260" s="601"/>
      <c r="O260" s="601"/>
      <c r="P260" s="601"/>
      <c r="Q260" s="601"/>
      <c r="R260" s="602"/>
      <c r="S260" s="586"/>
    </row>
    <row r="261" spans="1:19" s="460" customFormat="1" ht="16.5" customHeight="1" x14ac:dyDescent="0.25">
      <c r="A261" s="600"/>
      <c r="B261" s="600"/>
      <c r="C261" s="601"/>
      <c r="D261" s="601"/>
      <c r="E261" s="601"/>
      <c r="F261" s="601"/>
      <c r="G261" s="601"/>
      <c r="H261" s="601"/>
      <c r="I261" s="601"/>
      <c r="J261" s="601"/>
      <c r="K261" s="601"/>
      <c r="L261" s="601"/>
      <c r="M261" s="601"/>
      <c r="N261" s="601"/>
      <c r="O261" s="601"/>
      <c r="P261" s="601"/>
      <c r="Q261" s="601"/>
      <c r="R261" s="602"/>
      <c r="S261" s="586"/>
    </row>
    <row r="262" spans="1:19" ht="15.75" customHeight="1" x14ac:dyDescent="0.3">
      <c r="C262" s="555"/>
      <c r="D262" s="546"/>
      <c r="E262" s="546"/>
      <c r="F262" s="546"/>
      <c r="G262" s="546"/>
      <c r="H262" s="546"/>
      <c r="I262" s="546"/>
      <c r="J262" s="546"/>
      <c r="K262" s="546"/>
      <c r="L262" s="546"/>
      <c r="M262" s="546"/>
      <c r="N262" s="546"/>
      <c r="O262" s="546"/>
      <c r="P262" s="546"/>
      <c r="Q262" s="546"/>
      <c r="R262" s="546"/>
    </row>
    <row r="267" spans="1:19" x14ac:dyDescent="0.25">
      <c r="D267" s="426"/>
      <c r="N267" s="426"/>
    </row>
    <row r="278" ht="15.75" customHeight="1" x14ac:dyDescent="0.25"/>
    <row r="297" ht="26.25" customHeight="1" x14ac:dyDescent="0.25"/>
  </sheetData>
  <mergeCells count="28">
    <mergeCell ref="A254:R254"/>
    <mergeCell ref="A142:R142"/>
    <mergeCell ref="A162:R162"/>
    <mergeCell ref="A163:A167"/>
    <mergeCell ref="A175:R175"/>
    <mergeCell ref="A180:R180"/>
    <mergeCell ref="A190:R190"/>
    <mergeCell ref="A202:R202"/>
    <mergeCell ref="A207:R207"/>
    <mergeCell ref="A230:R230"/>
    <mergeCell ref="A238:R238"/>
    <mergeCell ref="A250:R250"/>
    <mergeCell ref="A133:R133"/>
    <mergeCell ref="A1:R1"/>
    <mergeCell ref="A2:R2"/>
    <mergeCell ref="A5:A7"/>
    <mergeCell ref="C5:L5"/>
    <mergeCell ref="M5:Q5"/>
    <mergeCell ref="R5:R7"/>
    <mergeCell ref="C6:G6"/>
    <mergeCell ref="H6:L6"/>
    <mergeCell ref="N6:Q6"/>
    <mergeCell ref="A8:R8"/>
    <mergeCell ref="A92:R92"/>
    <mergeCell ref="A120:R120"/>
    <mergeCell ref="A125:R125"/>
    <mergeCell ref="A130:R130"/>
    <mergeCell ref="H3:I3"/>
  </mergeCells>
  <pageMargins left="0.7" right="0.7" top="0.75" bottom="0.75" header="0.3" footer="0.3"/>
  <pageSetup paperSize="9" scale="63" orientation="landscape" r:id="rId1"/>
  <colBreaks count="1" manualBreakCount="1">
    <brk id="1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год 2018</vt:lpstr>
      <vt:lpstr>'год 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smalVI</dc:creator>
  <cp:lastModifiedBy>Экономист 1</cp:lastModifiedBy>
  <cp:lastPrinted>2019-09-10T01:19:29Z</cp:lastPrinted>
  <dcterms:created xsi:type="dcterms:W3CDTF">2015-05-18T05:44:18Z</dcterms:created>
  <dcterms:modified xsi:type="dcterms:W3CDTF">2020-07-02T06:16:18Z</dcterms:modified>
</cp:coreProperties>
</file>