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definedNames>
    <definedName name="_xlnm.Print_Area" localSheetId="0">Лист1!$A$1:$P$114</definedName>
  </definedNames>
  <calcPr calcId="145621"/>
</workbook>
</file>

<file path=xl/calcChain.xml><?xml version="1.0" encoding="utf-8"?>
<calcChain xmlns="http://schemas.openxmlformats.org/spreadsheetml/2006/main">
  <c r="G90" i="1" l="1"/>
  <c r="F93" i="1"/>
  <c r="F92" i="1"/>
  <c r="G72" i="1"/>
  <c r="G70" i="1" l="1"/>
  <c r="G84" i="1" l="1"/>
  <c r="G85" i="1"/>
  <c r="F79" i="1"/>
  <c r="F74" i="1"/>
  <c r="G83" i="1" l="1"/>
  <c r="F26" i="1"/>
  <c r="F25" i="1"/>
  <c r="F24" i="1"/>
  <c r="F23" i="1"/>
  <c r="F22" i="1"/>
  <c r="F21" i="1"/>
  <c r="F20" i="1"/>
  <c r="G19" i="1"/>
  <c r="P19" i="1"/>
  <c r="P18" i="1" s="1"/>
  <c r="O19" i="1"/>
  <c r="O18" i="1" s="1"/>
  <c r="N19" i="1"/>
  <c r="N18" i="1" s="1"/>
  <c r="M19" i="1"/>
  <c r="M18" i="1" s="1"/>
  <c r="L19" i="1"/>
  <c r="L18" i="1" s="1"/>
  <c r="K19" i="1"/>
  <c r="K18" i="1" s="1"/>
  <c r="J19" i="1"/>
  <c r="J18" i="1" s="1"/>
  <c r="I19" i="1"/>
  <c r="I18" i="1" s="1"/>
  <c r="H19" i="1"/>
  <c r="H18" i="1" s="1"/>
  <c r="P29" i="1"/>
  <c r="O29" i="1"/>
  <c r="N29" i="1"/>
  <c r="M29" i="1"/>
  <c r="L29" i="1"/>
  <c r="K29" i="1"/>
  <c r="J29" i="1"/>
  <c r="I29" i="1"/>
  <c r="F29" i="1" s="1"/>
  <c r="H29" i="1"/>
  <c r="P28" i="1"/>
  <c r="O28" i="1"/>
  <c r="N28" i="1"/>
  <c r="M28" i="1"/>
  <c r="L28" i="1"/>
  <c r="K28" i="1"/>
  <c r="J28" i="1"/>
  <c r="I28" i="1"/>
  <c r="H28" i="1"/>
  <c r="G29" i="1"/>
  <c r="G28" i="1"/>
  <c r="F19" i="1" l="1"/>
  <c r="F28" i="1"/>
  <c r="G27" i="1"/>
  <c r="G101" i="1"/>
  <c r="G100" i="1" s="1"/>
  <c r="F58" i="1" l="1"/>
  <c r="G18" i="1"/>
  <c r="F16" i="1"/>
  <c r="F17" i="1"/>
  <c r="F15" i="1"/>
  <c r="F18" i="1" l="1"/>
  <c r="F105" i="1"/>
  <c r="F104" i="1"/>
  <c r="F103" i="1"/>
  <c r="F102" i="1"/>
  <c r="F99" i="1"/>
  <c r="F98" i="1"/>
  <c r="F97" i="1"/>
  <c r="F96" i="1"/>
  <c r="F91" i="1"/>
  <c r="F82" i="1"/>
  <c r="F81" i="1"/>
  <c r="F80" i="1"/>
  <c r="F78" i="1"/>
  <c r="F77" i="1"/>
  <c r="F76" i="1"/>
  <c r="F75" i="1"/>
  <c r="F73" i="1"/>
  <c r="F71" i="1"/>
  <c r="F62" i="1"/>
  <c r="F59" i="1"/>
  <c r="F57" i="1"/>
  <c r="F56" i="1"/>
  <c r="F55" i="1"/>
  <c r="F52" i="1"/>
  <c r="F51" i="1"/>
  <c r="F41" i="1"/>
  <c r="F40" i="1"/>
  <c r="F39" i="1"/>
  <c r="F36" i="1"/>
  <c r="F35" i="1"/>
  <c r="P45" i="1"/>
  <c r="O45" i="1"/>
  <c r="N45" i="1"/>
  <c r="M45" i="1"/>
  <c r="L45" i="1"/>
  <c r="K45" i="1"/>
  <c r="J45" i="1"/>
  <c r="I45" i="1"/>
  <c r="H45" i="1"/>
  <c r="G45" i="1"/>
  <c r="P44" i="1"/>
  <c r="P111" i="1" s="1"/>
  <c r="O44" i="1"/>
  <c r="O111" i="1" s="1"/>
  <c r="N44" i="1"/>
  <c r="N111" i="1" s="1"/>
  <c r="M44" i="1"/>
  <c r="M111" i="1" s="1"/>
  <c r="L44" i="1"/>
  <c r="L111" i="1" s="1"/>
  <c r="K44" i="1"/>
  <c r="K111" i="1" s="1"/>
  <c r="J44" i="1"/>
  <c r="J111" i="1" s="1"/>
  <c r="I44" i="1"/>
  <c r="I111" i="1" s="1"/>
  <c r="H44" i="1"/>
  <c r="H111" i="1" s="1"/>
  <c r="G44" i="1"/>
  <c r="P34" i="1"/>
  <c r="P43" i="1" s="1"/>
  <c r="O34" i="1"/>
  <c r="O43" i="1" s="1"/>
  <c r="P38" i="1"/>
  <c r="P37" i="1" s="1"/>
  <c r="O38" i="1"/>
  <c r="O37" i="1" s="1"/>
  <c r="P27" i="1"/>
  <c r="P42" i="1" l="1"/>
  <c r="F44" i="1"/>
  <c r="F45" i="1"/>
  <c r="G111" i="1"/>
  <c r="F111" i="1" s="1"/>
  <c r="O27" i="1"/>
  <c r="O42" i="1"/>
  <c r="P95" i="1" l="1"/>
  <c r="O95" i="1"/>
  <c r="N95" i="1"/>
  <c r="M95" i="1"/>
  <c r="L95" i="1"/>
  <c r="K95" i="1"/>
  <c r="J95" i="1"/>
  <c r="H95" i="1"/>
  <c r="G95" i="1"/>
  <c r="F95" i="1" l="1"/>
  <c r="G94" i="1"/>
  <c r="P65" i="1"/>
  <c r="O65" i="1"/>
  <c r="P64" i="1"/>
  <c r="O64" i="1"/>
  <c r="P61" i="1"/>
  <c r="O61" i="1"/>
  <c r="P53" i="1"/>
  <c r="O53" i="1"/>
  <c r="P50" i="1"/>
  <c r="O50" i="1"/>
  <c r="H65" i="1"/>
  <c r="G65" i="1"/>
  <c r="G110" i="1" s="1"/>
  <c r="H64" i="1"/>
  <c r="G64" i="1"/>
  <c r="H61" i="1"/>
  <c r="G61" i="1"/>
  <c r="H54" i="1"/>
  <c r="H53" i="1" s="1"/>
  <c r="G54" i="1"/>
  <c r="H50" i="1"/>
  <c r="G50" i="1"/>
  <c r="H85" i="1"/>
  <c r="H70" i="1"/>
  <c r="P85" i="1"/>
  <c r="O85" i="1"/>
  <c r="N85" i="1"/>
  <c r="P72" i="1"/>
  <c r="P84" i="1" s="1"/>
  <c r="O72" i="1"/>
  <c r="O70" i="1" s="1"/>
  <c r="N72" i="1"/>
  <c r="N84" i="1" s="1"/>
  <c r="I85" i="1"/>
  <c r="I72" i="1"/>
  <c r="I84" i="1" s="1"/>
  <c r="P101" i="1"/>
  <c r="P100" i="1" s="1"/>
  <c r="O101" i="1"/>
  <c r="O100" i="1" s="1"/>
  <c r="P94" i="1"/>
  <c r="O94" i="1"/>
  <c r="P90" i="1"/>
  <c r="O90" i="1"/>
  <c r="L101" i="1"/>
  <c r="L100" i="1" s="1"/>
  <c r="K101" i="1"/>
  <c r="K100" i="1" s="1"/>
  <c r="J101" i="1"/>
  <c r="J100" i="1" s="1"/>
  <c r="I101" i="1"/>
  <c r="I100" i="1" s="1"/>
  <c r="H101" i="1"/>
  <c r="H100" i="1" s="1"/>
  <c r="L94" i="1"/>
  <c r="K94" i="1"/>
  <c r="J94" i="1"/>
  <c r="I94" i="1"/>
  <c r="H94" i="1"/>
  <c r="L90" i="1"/>
  <c r="K90" i="1"/>
  <c r="J90" i="1"/>
  <c r="I90" i="1"/>
  <c r="H90" i="1"/>
  <c r="N101" i="1"/>
  <c r="N100" i="1" s="1"/>
  <c r="M101" i="1"/>
  <c r="M100" i="1" s="1"/>
  <c r="N83" i="1" l="1"/>
  <c r="P83" i="1"/>
  <c r="I83" i="1"/>
  <c r="H110" i="1"/>
  <c r="O110" i="1"/>
  <c r="H107" i="1"/>
  <c r="K107" i="1"/>
  <c r="J106" i="1"/>
  <c r="L107" i="1"/>
  <c r="F101" i="1"/>
  <c r="L106" i="1"/>
  <c r="I107" i="1"/>
  <c r="O106" i="1"/>
  <c r="I106" i="1"/>
  <c r="J107" i="1"/>
  <c r="P106" i="1"/>
  <c r="P107" i="1"/>
  <c r="P109" i="1" s="1"/>
  <c r="G106" i="1"/>
  <c r="K106" i="1"/>
  <c r="P110" i="1"/>
  <c r="H106" i="1"/>
  <c r="O107" i="1"/>
  <c r="G53" i="1"/>
  <c r="P70" i="1"/>
  <c r="O84" i="1"/>
  <c r="O83" i="1" s="1"/>
  <c r="G63" i="1"/>
  <c r="O63" i="1"/>
  <c r="I70" i="1"/>
  <c r="P63" i="1"/>
  <c r="H63" i="1"/>
  <c r="H84" i="1"/>
  <c r="H83" i="1" s="1"/>
  <c r="N70" i="1"/>
  <c r="P108" i="1" l="1"/>
  <c r="F100" i="1"/>
  <c r="G107" i="1"/>
  <c r="O109" i="1"/>
  <c r="O108" i="1" s="1"/>
  <c r="M85" i="1"/>
  <c r="L85" i="1"/>
  <c r="K85" i="1"/>
  <c r="J85" i="1"/>
  <c r="M72" i="1"/>
  <c r="M84" i="1" s="1"/>
  <c r="L72" i="1"/>
  <c r="L84" i="1" s="1"/>
  <c r="K72" i="1"/>
  <c r="K84" i="1" s="1"/>
  <c r="J72" i="1"/>
  <c r="M83" i="1" l="1"/>
  <c r="L83" i="1"/>
  <c r="K83" i="1"/>
  <c r="F85" i="1"/>
  <c r="F72" i="1"/>
  <c r="J70" i="1"/>
  <c r="M70" i="1"/>
  <c r="K70" i="1"/>
  <c r="L70" i="1"/>
  <c r="J84" i="1"/>
  <c r="J83" i="1" s="1"/>
  <c r="F84" i="1" l="1"/>
  <c r="F70" i="1"/>
  <c r="N65" i="1"/>
  <c r="N110" i="1" s="1"/>
  <c r="M65" i="1"/>
  <c r="M110" i="1" s="1"/>
  <c r="L65" i="1"/>
  <c r="L110" i="1" s="1"/>
  <c r="K65" i="1"/>
  <c r="K110" i="1" s="1"/>
  <c r="J65" i="1"/>
  <c r="J110" i="1" s="1"/>
  <c r="I65" i="1"/>
  <c r="N64" i="1"/>
  <c r="M64" i="1"/>
  <c r="L64" i="1"/>
  <c r="K64" i="1"/>
  <c r="J64" i="1"/>
  <c r="I64" i="1"/>
  <c r="N61" i="1"/>
  <c r="M61" i="1"/>
  <c r="L61" i="1"/>
  <c r="K61" i="1"/>
  <c r="N53" i="1"/>
  <c r="M53" i="1"/>
  <c r="L53" i="1"/>
  <c r="K53" i="1"/>
  <c r="J53" i="1"/>
  <c r="N50" i="1"/>
  <c r="M50" i="1"/>
  <c r="L50" i="1"/>
  <c r="K50" i="1"/>
  <c r="J50" i="1"/>
  <c r="I50" i="1"/>
  <c r="F83" i="1" l="1"/>
  <c r="F50" i="1"/>
  <c r="F64" i="1"/>
  <c r="I53" i="1"/>
  <c r="F53" i="1" s="1"/>
  <c r="F54" i="1"/>
  <c r="F61" i="1"/>
  <c r="I110" i="1"/>
  <c r="F110" i="1" s="1"/>
  <c r="F65" i="1"/>
  <c r="K63" i="1"/>
  <c r="M63" i="1"/>
  <c r="N63" i="1"/>
  <c r="L63" i="1"/>
  <c r="J63" i="1"/>
  <c r="I63" i="1" l="1"/>
  <c r="F63" i="1" s="1"/>
  <c r="N38" i="1"/>
  <c r="N37" i="1" s="1"/>
  <c r="M38" i="1"/>
  <c r="M37" i="1" s="1"/>
  <c r="L38" i="1"/>
  <c r="L37" i="1" s="1"/>
  <c r="K38" i="1"/>
  <c r="K37" i="1" s="1"/>
  <c r="J38" i="1"/>
  <c r="J37" i="1" s="1"/>
  <c r="I38" i="1"/>
  <c r="I37" i="1" s="1"/>
  <c r="H38" i="1"/>
  <c r="H37" i="1" s="1"/>
  <c r="G38" i="1"/>
  <c r="N34" i="1"/>
  <c r="N43" i="1" s="1"/>
  <c r="M34" i="1"/>
  <c r="M43" i="1" s="1"/>
  <c r="L34" i="1"/>
  <c r="L43" i="1" s="1"/>
  <c r="K34" i="1"/>
  <c r="K43" i="1" s="1"/>
  <c r="J34" i="1"/>
  <c r="J43" i="1" s="1"/>
  <c r="I34" i="1"/>
  <c r="I43" i="1" s="1"/>
  <c r="H34" i="1"/>
  <c r="H43" i="1" s="1"/>
  <c r="G34" i="1"/>
  <c r="F38" i="1" l="1"/>
  <c r="G43" i="1"/>
  <c r="G109" i="1" s="1"/>
  <c r="F34" i="1"/>
  <c r="J42" i="1"/>
  <c r="N42" i="1"/>
  <c r="L42" i="1"/>
  <c r="M42" i="1"/>
  <c r="H42" i="1"/>
  <c r="I42" i="1"/>
  <c r="G37" i="1"/>
  <c r="F37" i="1" s="1"/>
  <c r="K42" i="1"/>
  <c r="F43" i="1" l="1"/>
  <c r="G42" i="1"/>
  <c r="F42" i="1" l="1"/>
  <c r="F14" i="1" l="1"/>
  <c r="M27" i="1"/>
  <c r="L27" i="1"/>
  <c r="H27" i="1"/>
  <c r="I27" i="1"/>
  <c r="N27" i="1"/>
  <c r="J27" i="1"/>
  <c r="K27" i="1"/>
  <c r="F27" i="1" l="1"/>
  <c r="L109" i="1"/>
  <c r="L108" i="1" s="1"/>
  <c r="H109" i="1"/>
  <c r="H108" i="1" s="1"/>
  <c r="K109" i="1"/>
  <c r="K108" i="1" s="1"/>
  <c r="J109" i="1"/>
  <c r="J108" i="1" s="1"/>
  <c r="I109" i="1"/>
  <c r="I108" i="1" s="1"/>
  <c r="G108" i="1" l="1"/>
  <c r="N94" i="1"/>
  <c r="M94" i="1"/>
  <c r="N90" i="1"/>
  <c r="M90" i="1"/>
  <c r="N106" i="1" l="1"/>
  <c r="F94" i="1"/>
  <c r="M107" i="1"/>
  <c r="M106" i="1"/>
  <c r="F90" i="1"/>
  <c r="N107" i="1"/>
  <c r="N109" i="1" s="1"/>
  <c r="N108" i="1" s="1"/>
  <c r="F106" i="1" l="1"/>
  <c r="M109" i="1"/>
  <c r="F107" i="1"/>
  <c r="F109" i="1" l="1"/>
  <c r="M108" i="1"/>
  <c r="F108" i="1" s="1"/>
</calcChain>
</file>

<file path=xl/sharedStrings.xml><?xml version="1.0" encoding="utf-8"?>
<sst xmlns="http://schemas.openxmlformats.org/spreadsheetml/2006/main" count="259" uniqueCount="124">
  <si>
    <t>№ п/п</t>
  </si>
  <si>
    <t>Наименование мероприятия</t>
  </si>
  <si>
    <t>Сроки реализации мероприятий</t>
  </si>
  <si>
    <t>Бесплатная подписка на газету «Омсукчанские вести».</t>
  </si>
  <si>
    <t xml:space="preserve">Объем финансирования, тыс.руб. </t>
  </si>
  <si>
    <t>Исполнитель</t>
  </si>
  <si>
    <t>Источник финансирования</t>
  </si>
  <si>
    <t>Ежемесячная выплата неработающим пенсионерам старше 65 лет, имеющим звание «Ветеран труда Омсукчанского района»</t>
  </si>
  <si>
    <t>1.</t>
  </si>
  <si>
    <t>Основное мероприятие "Поддержка ветеранов труда Омсукчанского района"</t>
  </si>
  <si>
    <t>ВСЕГО по мероприятию:</t>
  </si>
  <si>
    <t>2.</t>
  </si>
  <si>
    <t>1.1.</t>
  </si>
  <si>
    <t>2.1.</t>
  </si>
  <si>
    <t>2.1.1.</t>
  </si>
  <si>
    <t>2.1.2.</t>
  </si>
  <si>
    <t>2.1.3.</t>
  </si>
  <si>
    <t>2.1.4.</t>
  </si>
  <si>
    <t>ВСЕГО ПО ПОДПРОГРАММЕ:</t>
  </si>
  <si>
    <t>Итого:</t>
  </si>
  <si>
    <t>Единовременная денежная выплата участникам ВОВ, проживающих на территории Омсукчанского округа</t>
  </si>
  <si>
    <t>Объем финансирования, тыс. руб.</t>
  </si>
  <si>
    <t xml:space="preserve">Всего </t>
  </si>
  <si>
    <t>Основное мероприятие "Содействие профессиональной ориентации, трудоустройству и временной занятости молодежи"</t>
  </si>
  <si>
    <t>бюджет округа</t>
  </si>
  <si>
    <t>1.2.</t>
  </si>
  <si>
    <t xml:space="preserve">Организация трудоустройства несовершеннолетних граждан </t>
  </si>
  <si>
    <t>ежегодно июнь, июль, август</t>
  </si>
  <si>
    <t>1.2.1.</t>
  </si>
  <si>
    <t>1.2.2.</t>
  </si>
  <si>
    <t>Основное мероприятие "Гражданское становление, патриотическое воспитание, пропаганда здорового образа жизни среди молодежи, поддержка талантливой молодежи"</t>
  </si>
  <si>
    <t>Мероприятия в области молодежной политики</t>
  </si>
  <si>
    <t>ИТОГО:</t>
  </si>
  <si>
    <t>Создание условий для гражданского становления, патриотического и духовно-нравственного развития молодежи</t>
  </si>
  <si>
    <t>Реализация мероприятий по пропаганде здорового образа жизни среди молодежи</t>
  </si>
  <si>
    <t>Вовлечение молодежи в социальную практику, поддержка деятельности молодежных общественных объединений</t>
  </si>
  <si>
    <t>Поддержка талантливой и способной молодежи, детских и молодежных социальных позитивных инициатив</t>
  </si>
  <si>
    <t>3.</t>
  </si>
  <si>
    <t>Основное мероприятие "Поддержка молодых специалистов  учреждений социальной сферы"</t>
  </si>
  <si>
    <t>3.1.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</si>
  <si>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</si>
  <si>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Наименование  мероприятия </t>
  </si>
  <si>
    <t>Объем финансирования, тыс. руб.</t>
  </si>
  <si>
    <t xml:space="preserve">Основное мероприятие "Информационные и документационные  мероприятия по обеспечению жильем молодых семей" </t>
  </si>
  <si>
    <t>Привлечение и консультация молодых семей - потенциальных участников Программы. Формирование списков потенциальных участников Программы.</t>
  </si>
  <si>
    <t>в рамках текущего финансирования</t>
  </si>
  <si>
    <t>Прием документов, предварительный отбор пакетов документов молодых семей, принятие решения о признании молодой семьи платежеспособной.</t>
  </si>
  <si>
    <t xml:space="preserve">ежегодно до 1 сентября </t>
  </si>
  <si>
    <t xml:space="preserve">Основное мероприятие "Обеспечение жильем молодых семей" </t>
  </si>
  <si>
    <t>Реализация мероприятий по обеспечению жильем молодых семей</t>
  </si>
  <si>
    <t xml:space="preserve">ежегодно III-IV квартал </t>
  </si>
  <si>
    <t>федеральный  бюджет</t>
  </si>
  <si>
    <t>областной бюджет</t>
  </si>
  <si>
    <t>Перечень мероприятий подпрограммы "Улучшение демографической ситуации в  Омсукчанском городском округе"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</si>
  <si>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</si>
  <si>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</si>
  <si>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Укрепление материально-технической базы муниципальных предприятий, муниципальных сельскохозяйственных предприятий, 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</si>
  <si>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Основное мероприятие "Улучшение  условий проживания семей коренных малочисленных народов Севера"</t>
  </si>
  <si>
    <t>Предоставление социальных выплат на приобретение  жилых помещений коренных малочисленных народов Севера</t>
  </si>
  <si>
    <t>2.2.</t>
  </si>
  <si>
    <t>Ремонт жилых помещений для нуждающихся семей коренных малочисленных народов Севера</t>
  </si>
  <si>
    <t>Основное мероприятие "Поддержка этнических языков"</t>
  </si>
  <si>
    <t>Укрепление материально-технической базы кружков по изучению и укреплению этнических языков</t>
  </si>
  <si>
    <t xml:space="preserve">Поддержка преподавания этнических языков (корякский, эвенский, юкагирский и якутский) </t>
  </si>
  <si>
    <t>4.</t>
  </si>
  <si>
    <t>Основное мероприятие "Развитие материальной базы для поддержки этнической культуры"</t>
  </si>
  <si>
    <t>4.1.</t>
  </si>
  <si>
    <t>Мероприятия по реставрации редких национальных экспонатов-костюмов, украшений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</si>
  <si>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</si>
  <si>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Укрепление гражданского единства, гармонизация межнациональных отношений, профилактика экстремизма</t>
  </si>
  <si>
    <t>Управление культуры, социальной и молодежной политики</t>
  </si>
  <si>
    <t>Мероприятия, направленные на гармонизацию межнациональных отнолшений</t>
  </si>
  <si>
    <t>Поддержка социально ориентированных некоммерческих организаций</t>
  </si>
  <si>
    <t>Проведение социально значимых мероприятий</t>
  </si>
  <si>
    <t>1.2.3.</t>
  </si>
  <si>
    <t>Укрепление материально-технической базы клубов военно-патриотического и историко-патриотического направления</t>
  </si>
  <si>
    <t>1.2.4.</t>
  </si>
  <si>
    <t>Укрепление материально-технической базы музея, уголков в образовательных учреждениях для организации работы по патриотическому воспитанию учащихся</t>
  </si>
  <si>
    <t>1.2.5.</t>
  </si>
  <si>
    <t>Организация и проведение мероприятий в связи с памятными и знаменательными датами истории России и Магаданской области, акций, фестивалей, творческих проектов, мероприятий, форумов, конкурсов, выставок, конференций, направленных на гражданско-патриотическое воспитание жителей Магаданской области, изготовление продукции патриотической направленности</t>
  </si>
  <si>
    <t>1.2.6.</t>
  </si>
  <si>
    <t>Проведение цикла мероприятий и выставок, направленных на пропаганду русской культуры, посвященных Международному дню родного языка, Дню славянской письменности и культуры, Дню русского языка, ориентированных на укрепление гражданского патриотизма, единства российской нации, гармонизацию межнациональных отношений</t>
  </si>
  <si>
    <t>1.2.7.</t>
  </si>
  <si>
    <t>Организация мероприятий в сфере укрепления гражданского единства, гармонизации межнациональных отношений, профилактики экстремизма мероприятий, направленных на реализацию государственной национальной политики в Магаданской области</t>
  </si>
  <si>
    <t>1.2.8.</t>
  </si>
  <si>
    <t>Проведение мероприятий (праздников, конкурсов, выставок, ярмарок, спортивных мероприятий, акций), направленных на укрепление дружбы и взаимопонимания между представителями разных национальностей, сохранение народной культуры, возрождение и развитие историко-культурных и духовных традиций</t>
  </si>
  <si>
    <t>Основное мероприятие "Поддержка семьи, материнства, и детства"</t>
  </si>
  <si>
    <t>Мероприятия по поддержке семьи, материнства и детства</t>
  </si>
  <si>
    <t>Организация и проведение женского форума</t>
  </si>
  <si>
    <t>Проведение акции по поддержке семей, воспитывающих детей - сирот и оставшихся без попечения родителей, до 18 лет, и семей, воспитывающих детей- инвалидов</t>
  </si>
  <si>
    <t>ежегодно декабрь</t>
  </si>
  <si>
    <t>3.1.1.</t>
  </si>
  <si>
    <t>3.1.2.</t>
  </si>
  <si>
    <t>3.1.3.</t>
  </si>
  <si>
    <t>2021-2030</t>
  </si>
  <si>
    <t>Предоставление материальной помощи отдельным категориям граждан, оказавшимся в трудной жизненной ситуации</t>
  </si>
  <si>
    <t>Мероприятия по поддержке отдельных категорий граждан</t>
  </si>
  <si>
    <t>Проведение спортивных и культурно-досуговых мероприятий для граждан пенсионного возраста</t>
  </si>
  <si>
    <t>Организация и проведение праздничных мероприятий</t>
  </si>
  <si>
    <t>Выплата единовременного денежного пособия при рождении ребенка</t>
  </si>
  <si>
    <t>апрель ежегодно</t>
  </si>
  <si>
    <t>3.2.</t>
  </si>
  <si>
    <t>ВСЕГО ПО ПРОГРАММЕ:</t>
  </si>
  <si>
    <t xml:space="preserve">Управление культуры, социальной и молодежной политики </t>
  </si>
  <si>
    <t xml:space="preserve">Упрвление культуры, социальной и молодежной политики </t>
  </si>
  <si>
    <t xml:space="preserve">Управление культуры, соиальной и молодежной политики </t>
  </si>
  <si>
    <t>Основное мероприятие "Поддержка отдельных категорий граждан"</t>
  </si>
  <si>
    <t>Организация трудоустройства несовершеннолетних граждан в казенных учреждениях.</t>
  </si>
  <si>
    <t xml:space="preserve">Оказание  в содействии с трудоустройстве граждан с 18 до 20 лет. </t>
  </si>
  <si>
    <t>Перечень мероприятий муниципальной программы "Проведение социальной и молодежной политики в Омсукчанском городском округе"</t>
  </si>
  <si>
    <t xml:space="preserve">Перечень мероприятий подпрограммы "Молодежь Омсукчанского городского округа" </t>
  </si>
  <si>
    <t>Перечень мероприятий подпрограммы "Обеспечение жильем молодых семей в Омсукчанском городском округе"</t>
  </si>
  <si>
    <t xml:space="preserve">Перечень мероприятий подпрограммы  "Комплексные меры по поддержке малочисленных народов Севера, проживающих на территории Омсукчанского городского округа" </t>
  </si>
  <si>
    <t xml:space="preserve">Перечень мероприятий подпрограммы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 округа" </t>
  </si>
  <si>
    <t>МКУК "ЦД и НТ ОГО"</t>
  </si>
  <si>
    <t>1.1.1.</t>
  </si>
  <si>
    <t>1.1.1.1.</t>
  </si>
  <si>
    <t>1.3.</t>
  </si>
  <si>
    <t>Приложение</t>
  </si>
  <si>
    <t>к постановлению</t>
  </si>
  <si>
    <t>администрации</t>
  </si>
  <si>
    <t>от 29.12.2021г. № 627</t>
  </si>
  <si>
    <t xml:space="preserve">                 городского округа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</si>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</sst>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4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0" fontId="19" fillId="2" borderId="1" xfId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9" fillId="0" borderId="0" xfId="1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0" fillId="0" borderId="0" xfId="0" applyNumberFormat="1"/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0" fillId="2" borderId="4" xfId="1" applyFont="1" applyFill="1" applyBorder="1" applyAlignment="1">
      <alignment horizontal="left" vertical="center" wrapText="1"/>
    </xf>
    <xf numFmtId="0" fontId="20" fillId="2" borderId="5" xfId="1" applyFont="1" applyFill="1" applyBorder="1" applyAlignment="1">
      <alignment horizontal="left" vertical="center" wrapText="1"/>
    </xf>
    <xf numFmtId="0" fontId="20" fillId="2" borderId="6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/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view="pageBreakPreview" topLeftCell="A103" zoomScale="90" zoomScaleNormal="100" zoomScaleSheetLayoutView="90" workbookViewId="0">
      <selection activeCell="G121" sqref="G121"/>
    </sheetView>
  </sheetViews>
  <sheetFormatPr defaultRowHeight="15" x14ac:dyDescent="0.25"/>
  <cols>
    <col min="1" max="1" width="6.85546875" customWidth="1"/>
    <col min="2" max="2" width="55.28515625" customWidth="1"/>
    <col min="3" max="3" width="11.28515625" customWidth="1"/>
    <col min="4" max="4" width="11.140625" customWidth="1"/>
    <col min="5" max="5" width="12.140625" customWidth="1"/>
    <col min="6" max="6" width="9.5703125" customWidth="1"/>
    <col min="7" max="7" width="8.28515625" customWidth="1"/>
    <col min="8" max="8" width="9.7109375" customWidth="1"/>
    <col min="9" max="10" width="9.42578125" customWidth="1"/>
    <col min="11" max="11" width="9.5703125" customWidth="1"/>
    <col min="12" max="12" width="9.42578125" customWidth="1"/>
    <col min="13" max="13" width="8.28515625" customWidth="1"/>
    <col min="14" max="14" width="8.7109375" customWidth="1"/>
    <col min="15" max="16" width="9.42578125" bestFit="1" customWidth="1"/>
  </cols>
  <sheetData>
    <row r="1" spans="1:16" x14ac:dyDescent="0.25">
      <c r="M1" s="136"/>
      <c r="N1" s="136" t="s">
        <v>118</v>
      </c>
      <c r="O1" s="136"/>
      <c r="P1" s="136"/>
    </row>
    <row r="2" spans="1:16" x14ac:dyDescent="0.25">
      <c r="M2" s="136"/>
      <c r="N2" s="136" t="s">
        <v>119</v>
      </c>
      <c r="O2" s="136"/>
      <c r="P2" s="136"/>
    </row>
    <row r="3" spans="1:16" x14ac:dyDescent="0.25">
      <c r="M3" s="136"/>
      <c r="N3" s="136" t="s">
        <v>120</v>
      </c>
      <c r="O3" s="136"/>
      <c r="P3" s="136"/>
    </row>
    <row r="4" spans="1:16" x14ac:dyDescent="0.25">
      <c r="M4" s="138" t="s">
        <v>122</v>
      </c>
      <c r="N4" s="138"/>
      <c r="O4" s="138"/>
      <c r="P4" s="138"/>
    </row>
    <row r="5" spans="1:16" x14ac:dyDescent="0.25">
      <c r="N5" s="137" t="s">
        <v>121</v>
      </c>
      <c r="P5" s="4"/>
    </row>
    <row r="6" spans="1:16" x14ac:dyDescent="0.25">
      <c r="P6" s="4"/>
    </row>
    <row r="7" spans="1:16" x14ac:dyDescent="0.25">
      <c r="P7" s="4"/>
    </row>
    <row r="8" spans="1:16" x14ac:dyDescent="0.25">
      <c r="P8" s="4"/>
    </row>
    <row r="9" spans="1:16" ht="27" customHeight="1" x14ac:dyDescent="0.25">
      <c r="A9" s="130" t="s">
        <v>109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1:16" ht="18.75" x14ac:dyDescent="0.3">
      <c r="A10" s="82" t="s">
        <v>110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15" customHeight="1" x14ac:dyDescent="0.25">
      <c r="A11" s="134" t="s">
        <v>0</v>
      </c>
      <c r="B11" s="134" t="s">
        <v>1</v>
      </c>
      <c r="C11" s="67" t="s">
        <v>2</v>
      </c>
      <c r="D11" s="67" t="s">
        <v>5</v>
      </c>
      <c r="E11" s="67" t="s">
        <v>6</v>
      </c>
      <c r="F11" s="83" t="s">
        <v>21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33" customHeight="1" x14ac:dyDescent="0.25">
      <c r="A12" s="135"/>
      <c r="B12" s="135"/>
      <c r="C12" s="68"/>
      <c r="D12" s="68"/>
      <c r="E12" s="68"/>
      <c r="F12" s="19" t="s">
        <v>22</v>
      </c>
      <c r="G12" s="19">
        <v>2021</v>
      </c>
      <c r="H12" s="19">
        <v>2022</v>
      </c>
      <c r="I12" s="19">
        <v>2023</v>
      </c>
      <c r="J12" s="19">
        <v>2024</v>
      </c>
      <c r="K12" s="19">
        <v>2025</v>
      </c>
      <c r="L12" s="19">
        <v>2026</v>
      </c>
      <c r="M12" s="19">
        <v>2027</v>
      </c>
      <c r="N12" s="19">
        <v>2028</v>
      </c>
      <c r="O12" s="22">
        <v>2029</v>
      </c>
      <c r="P12" s="22">
        <v>2030</v>
      </c>
    </row>
    <row r="13" spans="1:16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23">
        <v>15</v>
      </c>
      <c r="P13" s="23">
        <v>16</v>
      </c>
    </row>
    <row r="14" spans="1:16" ht="38.25" customHeight="1" x14ac:dyDescent="0.25">
      <c r="A14" s="28" t="s">
        <v>8</v>
      </c>
      <c r="B14" s="131" t="s">
        <v>23</v>
      </c>
      <c r="C14" s="132"/>
      <c r="D14" s="133"/>
      <c r="E14" s="3" t="s">
        <v>10</v>
      </c>
      <c r="F14" s="47">
        <f>SUM(G14:P14)</f>
        <v>8057.3</v>
      </c>
      <c r="G14" s="47">
        <v>267.3</v>
      </c>
      <c r="H14" s="47">
        <v>280</v>
      </c>
      <c r="I14" s="47">
        <v>280</v>
      </c>
      <c r="J14" s="47">
        <v>790</v>
      </c>
      <c r="K14" s="47">
        <v>870</v>
      </c>
      <c r="L14" s="47">
        <v>950</v>
      </c>
      <c r="M14" s="47">
        <v>1000</v>
      </c>
      <c r="N14" s="47">
        <v>1100</v>
      </c>
      <c r="O14" s="47">
        <v>1200</v>
      </c>
      <c r="P14" s="47">
        <v>1320</v>
      </c>
    </row>
    <row r="15" spans="1:16" ht="15.75" x14ac:dyDescent="0.25">
      <c r="A15" s="9" t="s">
        <v>12</v>
      </c>
      <c r="B15" s="29" t="s">
        <v>26</v>
      </c>
      <c r="C15" s="101" t="s">
        <v>27</v>
      </c>
      <c r="D15" s="101" t="s">
        <v>114</v>
      </c>
      <c r="E15" s="2" t="s">
        <v>32</v>
      </c>
      <c r="F15" s="47">
        <f t="shared" ref="F15:F17" si="0">SUM(G15:P15)</f>
        <v>8057.3</v>
      </c>
      <c r="G15" s="47">
        <v>267.3</v>
      </c>
      <c r="H15" s="47">
        <v>280</v>
      </c>
      <c r="I15" s="47">
        <v>280</v>
      </c>
      <c r="J15" s="47">
        <v>790</v>
      </c>
      <c r="K15" s="47">
        <v>870</v>
      </c>
      <c r="L15" s="47">
        <v>950</v>
      </c>
      <c r="M15" s="47">
        <v>1000</v>
      </c>
      <c r="N15" s="47">
        <v>1100</v>
      </c>
      <c r="O15" s="47">
        <v>1200</v>
      </c>
      <c r="P15" s="47">
        <v>1320</v>
      </c>
    </row>
    <row r="16" spans="1:16" ht="15.75" x14ac:dyDescent="0.25">
      <c r="A16" s="38" t="s">
        <v>115</v>
      </c>
      <c r="B16" s="36" t="s">
        <v>108</v>
      </c>
      <c r="C16" s="105"/>
      <c r="D16" s="105"/>
      <c r="E16" s="101" t="s">
        <v>24</v>
      </c>
      <c r="F16" s="47">
        <f t="shared" ref="F16" si="1">SUM(G16:P16)</f>
        <v>8057.3</v>
      </c>
      <c r="G16" s="47">
        <v>267.3</v>
      </c>
      <c r="H16" s="47">
        <v>280</v>
      </c>
      <c r="I16" s="47">
        <v>280</v>
      </c>
      <c r="J16" s="47">
        <v>790</v>
      </c>
      <c r="K16" s="47">
        <v>870</v>
      </c>
      <c r="L16" s="47">
        <v>950</v>
      </c>
      <c r="M16" s="47">
        <v>1000</v>
      </c>
      <c r="N16" s="47">
        <v>1100</v>
      </c>
      <c r="O16" s="47">
        <v>1200</v>
      </c>
      <c r="P16" s="47">
        <v>1320</v>
      </c>
    </row>
    <row r="17" spans="1:16" ht="42" customHeight="1" x14ac:dyDescent="0.25">
      <c r="A17" s="38" t="s">
        <v>116</v>
      </c>
      <c r="B17" s="32" t="s">
        <v>107</v>
      </c>
      <c r="C17" s="105"/>
      <c r="D17" s="102"/>
      <c r="E17" s="102"/>
      <c r="F17" s="47">
        <f t="shared" si="0"/>
        <v>8057.3</v>
      </c>
      <c r="G17" s="47">
        <v>267.3</v>
      </c>
      <c r="H17" s="47">
        <v>280</v>
      </c>
      <c r="I17" s="47">
        <v>280</v>
      </c>
      <c r="J17" s="47">
        <v>790</v>
      </c>
      <c r="K17" s="47">
        <v>870</v>
      </c>
      <c r="L17" s="47">
        <v>950</v>
      </c>
      <c r="M17" s="47">
        <v>1000</v>
      </c>
      <c r="N17" s="47">
        <v>1100</v>
      </c>
      <c r="O17" s="47">
        <v>1200</v>
      </c>
      <c r="P17" s="47">
        <v>1320</v>
      </c>
    </row>
    <row r="18" spans="1:16" ht="51" customHeight="1" x14ac:dyDescent="0.25">
      <c r="A18" s="28" t="s">
        <v>11</v>
      </c>
      <c r="B18" s="131" t="s">
        <v>30</v>
      </c>
      <c r="C18" s="132"/>
      <c r="D18" s="133"/>
      <c r="E18" s="3" t="s">
        <v>10</v>
      </c>
      <c r="F18" s="47">
        <f t="shared" ref="F18" si="2">SUM(G18:P18)</f>
        <v>8878.7000000000007</v>
      </c>
      <c r="G18" s="47">
        <f t="shared" ref="G18:P18" si="3">G19</f>
        <v>753.7</v>
      </c>
      <c r="H18" s="47">
        <f t="shared" si="3"/>
        <v>455</v>
      </c>
      <c r="I18" s="47">
        <f t="shared" si="3"/>
        <v>520</v>
      </c>
      <c r="J18" s="47">
        <f t="shared" si="3"/>
        <v>850</v>
      </c>
      <c r="K18" s="47">
        <f t="shared" si="3"/>
        <v>900</v>
      </c>
      <c r="L18" s="47">
        <f t="shared" si="3"/>
        <v>950</v>
      </c>
      <c r="M18" s="47">
        <f t="shared" si="3"/>
        <v>1000</v>
      </c>
      <c r="N18" s="47">
        <f t="shared" si="3"/>
        <v>1100</v>
      </c>
      <c r="O18" s="47">
        <f t="shared" si="3"/>
        <v>1150</v>
      </c>
      <c r="P18" s="47">
        <f t="shared" si="3"/>
        <v>1200</v>
      </c>
    </row>
    <row r="19" spans="1:16" ht="15.75" x14ac:dyDescent="0.25">
      <c r="A19" s="30" t="s">
        <v>13</v>
      </c>
      <c r="B19" s="24" t="s">
        <v>31</v>
      </c>
      <c r="C19" s="101" t="s">
        <v>94</v>
      </c>
      <c r="D19" s="101" t="s">
        <v>103</v>
      </c>
      <c r="E19" s="2" t="s">
        <v>32</v>
      </c>
      <c r="F19" s="47">
        <f>G19+H19+I19+J19+K19+L19+M19+N19+O19+P19</f>
        <v>8878.7000000000007</v>
      </c>
      <c r="G19" s="47">
        <f>G20+G21+G22+G23+G24</f>
        <v>753.7</v>
      </c>
      <c r="H19" s="47">
        <f>H20+H21+H22+H23+H24</f>
        <v>455</v>
      </c>
      <c r="I19" s="47">
        <f t="shared" ref="I19:P19" si="4">I20+I21+I22+I23+I24</f>
        <v>520</v>
      </c>
      <c r="J19" s="47">
        <f t="shared" si="4"/>
        <v>850</v>
      </c>
      <c r="K19" s="47">
        <f t="shared" si="4"/>
        <v>900</v>
      </c>
      <c r="L19" s="47">
        <f t="shared" si="4"/>
        <v>950</v>
      </c>
      <c r="M19" s="47">
        <f t="shared" si="4"/>
        <v>1000</v>
      </c>
      <c r="N19" s="47">
        <f t="shared" si="4"/>
        <v>1100</v>
      </c>
      <c r="O19" s="47">
        <f t="shared" si="4"/>
        <v>1150</v>
      </c>
      <c r="P19" s="47">
        <f t="shared" si="4"/>
        <v>1200</v>
      </c>
    </row>
    <row r="20" spans="1:16" ht="25.5" x14ac:dyDescent="0.25">
      <c r="A20" s="6" t="s">
        <v>14</v>
      </c>
      <c r="B20" s="21" t="s">
        <v>33</v>
      </c>
      <c r="C20" s="105"/>
      <c r="D20" s="105"/>
      <c r="E20" s="101" t="s">
        <v>24</v>
      </c>
      <c r="F20" s="48">
        <f t="shared" ref="F20:F24" si="5">G20+H20+I20+J20+K20+L20+M20+N20+O20+P20</f>
        <v>2760</v>
      </c>
      <c r="G20" s="49">
        <v>140</v>
      </c>
      <c r="H20" s="49">
        <v>140</v>
      </c>
      <c r="I20" s="49">
        <v>200</v>
      </c>
      <c r="J20" s="49">
        <v>260</v>
      </c>
      <c r="K20" s="49">
        <v>280</v>
      </c>
      <c r="L20" s="49">
        <v>300</v>
      </c>
      <c r="M20" s="49">
        <v>330</v>
      </c>
      <c r="N20" s="49">
        <v>350</v>
      </c>
      <c r="O20" s="49">
        <v>370</v>
      </c>
      <c r="P20" s="49">
        <v>390</v>
      </c>
    </row>
    <row r="21" spans="1:16" ht="25.5" x14ac:dyDescent="0.25">
      <c r="A21" s="6" t="s">
        <v>15</v>
      </c>
      <c r="B21" s="21" t="s">
        <v>34</v>
      </c>
      <c r="C21" s="105"/>
      <c r="D21" s="105"/>
      <c r="E21" s="102"/>
      <c r="F21" s="48">
        <f t="shared" si="5"/>
        <v>1965</v>
      </c>
      <c r="G21" s="49">
        <v>120</v>
      </c>
      <c r="H21" s="49">
        <v>120</v>
      </c>
      <c r="I21" s="49">
        <v>120</v>
      </c>
      <c r="J21" s="49">
        <v>195</v>
      </c>
      <c r="K21" s="49">
        <v>200</v>
      </c>
      <c r="L21" s="49">
        <v>210</v>
      </c>
      <c r="M21" s="49">
        <v>220</v>
      </c>
      <c r="N21" s="49">
        <v>250</v>
      </c>
      <c r="O21" s="49">
        <v>260</v>
      </c>
      <c r="P21" s="49">
        <v>270</v>
      </c>
    </row>
    <row r="22" spans="1:16" ht="25.5" customHeight="1" x14ac:dyDescent="0.25">
      <c r="A22" s="101" t="s">
        <v>16</v>
      </c>
      <c r="B22" s="128" t="s">
        <v>35</v>
      </c>
      <c r="C22" s="105"/>
      <c r="D22" s="105"/>
      <c r="E22" s="57" t="s">
        <v>24</v>
      </c>
      <c r="F22" s="48">
        <f t="shared" si="5"/>
        <v>1847.7</v>
      </c>
      <c r="G22" s="49">
        <v>87.7</v>
      </c>
      <c r="H22" s="49">
        <v>75</v>
      </c>
      <c r="I22" s="49">
        <v>80</v>
      </c>
      <c r="J22" s="49">
        <v>195</v>
      </c>
      <c r="K22" s="49">
        <v>200</v>
      </c>
      <c r="L22" s="49">
        <v>210</v>
      </c>
      <c r="M22" s="49">
        <v>220</v>
      </c>
      <c r="N22" s="49">
        <v>250</v>
      </c>
      <c r="O22" s="49">
        <v>260</v>
      </c>
      <c r="P22" s="49">
        <v>270</v>
      </c>
    </row>
    <row r="23" spans="1:16" ht="25.5" x14ac:dyDescent="0.25">
      <c r="A23" s="102"/>
      <c r="B23" s="129"/>
      <c r="C23" s="105"/>
      <c r="D23" s="105"/>
      <c r="E23" s="55" t="s">
        <v>52</v>
      </c>
      <c r="F23" s="48">
        <f t="shared" si="5"/>
        <v>286</v>
      </c>
      <c r="G23" s="49">
        <v>286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</row>
    <row r="24" spans="1:16" ht="42.75" customHeight="1" x14ac:dyDescent="0.25">
      <c r="A24" s="6" t="s">
        <v>17</v>
      </c>
      <c r="B24" s="25" t="s">
        <v>36</v>
      </c>
      <c r="C24" s="102"/>
      <c r="D24" s="102"/>
      <c r="E24" s="55" t="s">
        <v>24</v>
      </c>
      <c r="F24" s="48">
        <f t="shared" si="5"/>
        <v>2020</v>
      </c>
      <c r="G24" s="49">
        <v>120</v>
      </c>
      <c r="H24" s="49">
        <v>120</v>
      </c>
      <c r="I24" s="49">
        <v>120</v>
      </c>
      <c r="J24" s="49">
        <v>200</v>
      </c>
      <c r="K24" s="49">
        <v>220</v>
      </c>
      <c r="L24" s="49">
        <v>230</v>
      </c>
      <c r="M24" s="49">
        <v>230</v>
      </c>
      <c r="N24" s="49">
        <v>250</v>
      </c>
      <c r="O24" s="49">
        <v>260</v>
      </c>
      <c r="P24" s="49">
        <v>270</v>
      </c>
    </row>
    <row r="25" spans="1:16" ht="41.25" customHeight="1" x14ac:dyDescent="0.25">
      <c r="A25" s="31" t="s">
        <v>37</v>
      </c>
      <c r="B25" s="77" t="s">
        <v>38</v>
      </c>
      <c r="C25" s="78"/>
      <c r="D25" s="79"/>
      <c r="E25" s="56" t="s">
        <v>10</v>
      </c>
      <c r="F25" s="48">
        <f>G25+H25+I25+J25+K25+L25+M25+N25+O25+P25</f>
        <v>425</v>
      </c>
      <c r="G25" s="47">
        <v>25</v>
      </c>
      <c r="H25" s="47">
        <v>25</v>
      </c>
      <c r="I25" s="47">
        <v>25</v>
      </c>
      <c r="J25" s="47">
        <v>50</v>
      </c>
      <c r="K25" s="47">
        <v>50</v>
      </c>
      <c r="L25" s="47">
        <v>50</v>
      </c>
      <c r="M25" s="47">
        <v>50</v>
      </c>
      <c r="N25" s="47">
        <v>50</v>
      </c>
      <c r="O25" s="47">
        <v>50</v>
      </c>
      <c r="P25" s="47">
        <v>50</v>
      </c>
    </row>
    <row r="26" spans="1:16" ht="81" customHeight="1" x14ac:dyDescent="0.25">
      <c r="A26" s="6" t="s">
        <v>39</v>
      </c>
      <c r="B26" s="33" t="s">
        <v>40</v>
      </c>
      <c r="C26" s="9" t="s">
        <v>94</v>
      </c>
      <c r="D26" s="9" t="s">
        <v>70</v>
      </c>
      <c r="E26" s="9" t="s">
        <v>24</v>
      </c>
      <c r="F26" s="48">
        <f>G26+H26+I26+J26+K26+L26+M26+N26+O26+P26</f>
        <v>425</v>
      </c>
      <c r="G26" s="49">
        <v>25</v>
      </c>
      <c r="H26" s="49">
        <v>25</v>
      </c>
      <c r="I26" s="49">
        <v>25</v>
      </c>
      <c r="J26" s="49">
        <v>50</v>
      </c>
      <c r="K26" s="49">
        <v>50</v>
      </c>
      <c r="L26" s="49">
        <v>50</v>
      </c>
      <c r="M26" s="49">
        <v>50</v>
      </c>
      <c r="N26" s="49">
        <v>50</v>
      </c>
      <c r="O26" s="49">
        <v>50</v>
      </c>
      <c r="P26" s="49">
        <v>50</v>
      </c>
    </row>
    <row r="27" spans="1:16" ht="23.25" customHeight="1" x14ac:dyDescent="0.25">
      <c r="A27" s="123" t="s">
        <v>18</v>
      </c>
      <c r="B27" s="123"/>
      <c r="C27" s="123"/>
      <c r="D27" s="123"/>
      <c r="E27" s="58" t="s">
        <v>32</v>
      </c>
      <c r="F27" s="47">
        <f>G27+H27+I27+J27+K27+L27+M27+N27+O27+P27</f>
        <v>17361</v>
      </c>
      <c r="G27" s="47">
        <f>G28+G29</f>
        <v>1046</v>
      </c>
      <c r="H27" s="47">
        <f t="shared" ref="H27:P27" si="6">H20+H14+H21+H22+H24+H25</f>
        <v>760</v>
      </c>
      <c r="I27" s="47">
        <f t="shared" si="6"/>
        <v>825</v>
      </c>
      <c r="J27" s="48">
        <f t="shared" si="6"/>
        <v>1690</v>
      </c>
      <c r="K27" s="48">
        <f t="shared" si="6"/>
        <v>1820</v>
      </c>
      <c r="L27" s="48">
        <f t="shared" si="6"/>
        <v>1950</v>
      </c>
      <c r="M27" s="48">
        <f t="shared" si="6"/>
        <v>2050</v>
      </c>
      <c r="N27" s="48">
        <f t="shared" si="6"/>
        <v>2250</v>
      </c>
      <c r="O27" s="48">
        <f t="shared" si="6"/>
        <v>2400</v>
      </c>
      <c r="P27" s="48">
        <f t="shared" si="6"/>
        <v>2570</v>
      </c>
    </row>
    <row r="28" spans="1:16" ht="23.25" customHeight="1" x14ac:dyDescent="0.25">
      <c r="A28" s="124"/>
      <c r="B28" s="124"/>
      <c r="C28" s="124"/>
      <c r="D28" s="124"/>
      <c r="E28" s="57" t="s">
        <v>24</v>
      </c>
      <c r="F28" s="47">
        <f>G28+H28+I28+J28+K28+L28+M28+N28+O28+P28</f>
        <v>17075</v>
      </c>
      <c r="G28" s="49">
        <f>G26+G24+G22+G21+G20+G17</f>
        <v>760</v>
      </c>
      <c r="H28" s="49">
        <f t="shared" ref="H28:P28" si="7">H26+H24+H22+H21+H20+H17</f>
        <v>760</v>
      </c>
      <c r="I28" s="49">
        <f t="shared" si="7"/>
        <v>825</v>
      </c>
      <c r="J28" s="49">
        <f t="shared" si="7"/>
        <v>1690</v>
      </c>
      <c r="K28" s="49">
        <f t="shared" si="7"/>
        <v>1820</v>
      </c>
      <c r="L28" s="49">
        <f t="shared" si="7"/>
        <v>1950</v>
      </c>
      <c r="M28" s="49">
        <f t="shared" si="7"/>
        <v>2050</v>
      </c>
      <c r="N28" s="49">
        <f t="shared" si="7"/>
        <v>2250</v>
      </c>
      <c r="O28" s="49">
        <f t="shared" si="7"/>
        <v>2400</v>
      </c>
      <c r="P28" s="49">
        <f t="shared" si="7"/>
        <v>2570</v>
      </c>
    </row>
    <row r="29" spans="1:16" ht="30" x14ac:dyDescent="0.25">
      <c r="A29" s="124"/>
      <c r="B29" s="124"/>
      <c r="C29" s="124"/>
      <c r="D29" s="124"/>
      <c r="E29" s="60" t="s">
        <v>52</v>
      </c>
      <c r="F29" s="47">
        <f>G29+H29+I29+J29+K29+L29+M29+N29+O29+P29</f>
        <v>286</v>
      </c>
      <c r="G29" s="65">
        <f>G23</f>
        <v>286</v>
      </c>
      <c r="H29" s="61">
        <f t="shared" ref="H29:P29" si="8">H23</f>
        <v>0</v>
      </c>
      <c r="I29" s="61">
        <f t="shared" si="8"/>
        <v>0</v>
      </c>
      <c r="J29" s="61">
        <f t="shared" si="8"/>
        <v>0</v>
      </c>
      <c r="K29" s="61">
        <f t="shared" si="8"/>
        <v>0</v>
      </c>
      <c r="L29" s="61">
        <f t="shared" si="8"/>
        <v>0</v>
      </c>
      <c r="M29" s="61">
        <f t="shared" si="8"/>
        <v>0</v>
      </c>
      <c r="N29" s="61">
        <f t="shared" si="8"/>
        <v>0</v>
      </c>
      <c r="O29" s="61">
        <f t="shared" si="8"/>
        <v>0</v>
      </c>
      <c r="P29" s="61">
        <f t="shared" si="8"/>
        <v>0</v>
      </c>
    </row>
    <row r="30" spans="1:16" ht="18.75" x14ac:dyDescent="0.25">
      <c r="A30" s="85" t="s">
        <v>111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ht="15" customHeight="1" x14ac:dyDescent="0.25">
      <c r="A31" s="84" t="s">
        <v>0</v>
      </c>
      <c r="B31" s="106" t="s">
        <v>41</v>
      </c>
      <c r="C31" s="84" t="s">
        <v>2</v>
      </c>
      <c r="D31" s="106" t="s">
        <v>5</v>
      </c>
      <c r="E31" s="106" t="s">
        <v>6</v>
      </c>
      <c r="F31" s="84" t="s">
        <v>42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ht="29.25" customHeight="1" x14ac:dyDescent="0.25">
      <c r="A32" s="84"/>
      <c r="B32" s="107"/>
      <c r="C32" s="84"/>
      <c r="D32" s="107"/>
      <c r="E32" s="107"/>
      <c r="F32" s="7" t="s">
        <v>22</v>
      </c>
      <c r="G32" s="7">
        <v>2021</v>
      </c>
      <c r="H32" s="7">
        <v>2022</v>
      </c>
      <c r="I32" s="7">
        <v>2023</v>
      </c>
      <c r="J32" s="7">
        <v>2024</v>
      </c>
      <c r="K32" s="7">
        <v>2025</v>
      </c>
      <c r="L32" s="7">
        <v>2026</v>
      </c>
      <c r="M32" s="7">
        <v>2027</v>
      </c>
      <c r="N32" s="7">
        <v>2028</v>
      </c>
      <c r="O32" s="22">
        <v>2029</v>
      </c>
      <c r="P32" s="22">
        <v>2030</v>
      </c>
    </row>
    <row r="33" spans="1:16" x14ac:dyDescent="0.25">
      <c r="A33" s="13">
        <v>1</v>
      </c>
      <c r="B33" s="13">
        <v>2</v>
      </c>
      <c r="C33" s="13">
        <v>3</v>
      </c>
      <c r="D33" s="13">
        <v>4</v>
      </c>
      <c r="E33" s="13">
        <v>5</v>
      </c>
      <c r="F33" s="10">
        <v>6</v>
      </c>
      <c r="G33" s="10">
        <v>7</v>
      </c>
      <c r="H33" s="10">
        <v>8</v>
      </c>
      <c r="I33" s="10">
        <v>9</v>
      </c>
      <c r="J33" s="10">
        <v>10</v>
      </c>
      <c r="K33" s="10">
        <v>11</v>
      </c>
      <c r="L33" s="10">
        <v>12</v>
      </c>
      <c r="M33" s="10">
        <v>13</v>
      </c>
      <c r="N33" s="10">
        <v>14</v>
      </c>
      <c r="O33" s="23">
        <v>15</v>
      </c>
      <c r="P33" s="23">
        <v>16</v>
      </c>
    </row>
    <row r="34" spans="1:16" ht="47.25" customHeight="1" x14ac:dyDescent="0.25">
      <c r="A34" s="12" t="s">
        <v>8</v>
      </c>
      <c r="B34" s="117" t="s">
        <v>43</v>
      </c>
      <c r="C34" s="118"/>
      <c r="D34" s="119"/>
      <c r="E34" s="15" t="s">
        <v>10</v>
      </c>
      <c r="F34" s="48">
        <f t="shared" ref="F34:F45" si="9">SUM(G34:P34)</f>
        <v>0</v>
      </c>
      <c r="G34" s="50">
        <f t="shared" ref="G34:N34" si="10">SUM(G35:G36)</f>
        <v>0</v>
      </c>
      <c r="H34" s="50">
        <f t="shared" si="10"/>
        <v>0</v>
      </c>
      <c r="I34" s="50">
        <f t="shared" si="10"/>
        <v>0</v>
      </c>
      <c r="J34" s="50">
        <f t="shared" si="10"/>
        <v>0</v>
      </c>
      <c r="K34" s="50">
        <f t="shared" si="10"/>
        <v>0</v>
      </c>
      <c r="L34" s="50">
        <f t="shared" si="10"/>
        <v>0</v>
      </c>
      <c r="M34" s="50">
        <f t="shared" si="10"/>
        <v>0</v>
      </c>
      <c r="N34" s="50">
        <f t="shared" si="10"/>
        <v>0</v>
      </c>
      <c r="O34" s="50">
        <f t="shared" ref="O34:P34" si="11">SUM(O35:O36)</f>
        <v>0</v>
      </c>
      <c r="P34" s="50">
        <f t="shared" si="11"/>
        <v>0</v>
      </c>
    </row>
    <row r="35" spans="1:16" ht="38.25" x14ac:dyDescent="0.25">
      <c r="A35" s="11" t="s">
        <v>12</v>
      </c>
      <c r="B35" s="34" t="s">
        <v>44</v>
      </c>
      <c r="C35" s="11" t="s">
        <v>94</v>
      </c>
      <c r="D35" s="84" t="s">
        <v>103</v>
      </c>
      <c r="E35" s="106" t="s">
        <v>45</v>
      </c>
      <c r="F35" s="48">
        <f t="shared" si="9"/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</row>
    <row r="36" spans="1:16" ht="38.25" x14ac:dyDescent="0.25">
      <c r="A36" s="11" t="s">
        <v>25</v>
      </c>
      <c r="B36" s="34" t="s">
        <v>46</v>
      </c>
      <c r="C36" s="11" t="s">
        <v>47</v>
      </c>
      <c r="D36" s="84"/>
      <c r="E36" s="107"/>
      <c r="F36" s="48">
        <f t="shared" si="9"/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</row>
    <row r="37" spans="1:16" ht="38.25" x14ac:dyDescent="0.25">
      <c r="A37" s="35" t="s">
        <v>11</v>
      </c>
      <c r="B37" s="120" t="s">
        <v>48</v>
      </c>
      <c r="C37" s="120"/>
      <c r="D37" s="120"/>
      <c r="E37" s="16" t="s">
        <v>10</v>
      </c>
      <c r="F37" s="47">
        <f t="shared" si="9"/>
        <v>2669.7200000000003</v>
      </c>
      <c r="G37" s="52">
        <f t="shared" ref="G37:P37" si="12">G38</f>
        <v>0</v>
      </c>
      <c r="H37" s="52">
        <f t="shared" si="12"/>
        <v>294.61</v>
      </c>
      <c r="I37" s="52">
        <f t="shared" si="12"/>
        <v>289.10999999999996</v>
      </c>
      <c r="J37" s="52">
        <f t="shared" si="12"/>
        <v>298</v>
      </c>
      <c r="K37" s="52">
        <f t="shared" si="12"/>
        <v>298</v>
      </c>
      <c r="L37" s="52">
        <f t="shared" si="12"/>
        <v>298</v>
      </c>
      <c r="M37" s="52">
        <f t="shared" si="12"/>
        <v>298</v>
      </c>
      <c r="N37" s="52">
        <f t="shared" si="12"/>
        <v>298</v>
      </c>
      <c r="O37" s="52">
        <f t="shared" si="12"/>
        <v>298</v>
      </c>
      <c r="P37" s="52">
        <f t="shared" si="12"/>
        <v>298</v>
      </c>
    </row>
    <row r="38" spans="1:16" ht="15.75" x14ac:dyDescent="0.25">
      <c r="A38" s="106" t="s">
        <v>13</v>
      </c>
      <c r="B38" s="122" t="s">
        <v>49</v>
      </c>
      <c r="C38" s="84" t="s">
        <v>50</v>
      </c>
      <c r="D38" s="106" t="s">
        <v>103</v>
      </c>
      <c r="E38" s="11" t="s">
        <v>32</v>
      </c>
      <c r="F38" s="48">
        <f t="shared" si="9"/>
        <v>2669.7200000000003</v>
      </c>
      <c r="G38" s="51">
        <f>SUM(G39:G41)</f>
        <v>0</v>
      </c>
      <c r="H38" s="51">
        <f t="shared" ref="H38:N38" si="13">SUM(H39:H41)</f>
        <v>294.61</v>
      </c>
      <c r="I38" s="51">
        <f t="shared" si="13"/>
        <v>289.10999999999996</v>
      </c>
      <c r="J38" s="51">
        <f t="shared" si="13"/>
        <v>298</v>
      </c>
      <c r="K38" s="51">
        <f t="shared" si="13"/>
        <v>298</v>
      </c>
      <c r="L38" s="51">
        <f t="shared" si="13"/>
        <v>298</v>
      </c>
      <c r="M38" s="51">
        <f t="shared" si="13"/>
        <v>298</v>
      </c>
      <c r="N38" s="51">
        <f t="shared" si="13"/>
        <v>298</v>
      </c>
      <c r="O38" s="51">
        <f t="shared" ref="O38:P38" si="14">SUM(O39:O41)</f>
        <v>298</v>
      </c>
      <c r="P38" s="51">
        <f t="shared" si="14"/>
        <v>298</v>
      </c>
    </row>
    <row r="39" spans="1:16" ht="25.5" customHeight="1" x14ac:dyDescent="0.25">
      <c r="A39" s="121"/>
      <c r="B39" s="122"/>
      <c r="C39" s="84"/>
      <c r="D39" s="121"/>
      <c r="E39" s="11" t="s">
        <v>24</v>
      </c>
      <c r="F39" s="48">
        <f t="shared" si="9"/>
        <v>431.12</v>
      </c>
      <c r="G39" s="51">
        <v>0</v>
      </c>
      <c r="H39" s="51">
        <v>26.81</v>
      </c>
      <c r="I39" s="51">
        <v>26.31</v>
      </c>
      <c r="J39" s="51">
        <v>54</v>
      </c>
      <c r="K39" s="51">
        <v>54</v>
      </c>
      <c r="L39" s="51">
        <v>54</v>
      </c>
      <c r="M39" s="51">
        <v>54</v>
      </c>
      <c r="N39" s="51">
        <v>54</v>
      </c>
      <c r="O39" s="51">
        <v>54</v>
      </c>
      <c r="P39" s="51">
        <v>54</v>
      </c>
    </row>
    <row r="40" spans="1:16" ht="30.75" customHeight="1" x14ac:dyDescent="0.25">
      <c r="A40" s="121"/>
      <c r="B40" s="122"/>
      <c r="C40" s="84"/>
      <c r="D40" s="121"/>
      <c r="E40" s="11" t="s">
        <v>51</v>
      </c>
      <c r="F40" s="48">
        <f t="shared" si="9"/>
        <v>1992.6000000000004</v>
      </c>
      <c r="G40" s="51">
        <v>0</v>
      </c>
      <c r="H40" s="51">
        <v>238.3</v>
      </c>
      <c r="I40" s="51">
        <v>233.9</v>
      </c>
      <c r="J40" s="51">
        <v>217.2</v>
      </c>
      <c r="K40" s="51">
        <v>217.2</v>
      </c>
      <c r="L40" s="51">
        <v>217.2</v>
      </c>
      <c r="M40" s="51">
        <v>217.2</v>
      </c>
      <c r="N40" s="51">
        <v>217.2</v>
      </c>
      <c r="O40" s="51">
        <v>217.2</v>
      </c>
      <c r="P40" s="51">
        <v>217.2</v>
      </c>
    </row>
    <row r="41" spans="1:16" ht="25.5" x14ac:dyDescent="0.25">
      <c r="A41" s="107"/>
      <c r="B41" s="122"/>
      <c r="C41" s="84"/>
      <c r="D41" s="107"/>
      <c r="E41" s="11" t="s">
        <v>52</v>
      </c>
      <c r="F41" s="48">
        <f t="shared" si="9"/>
        <v>246.00000000000006</v>
      </c>
      <c r="G41" s="51">
        <v>0</v>
      </c>
      <c r="H41" s="51">
        <v>29.5</v>
      </c>
      <c r="I41" s="51">
        <v>28.9</v>
      </c>
      <c r="J41" s="51">
        <v>26.8</v>
      </c>
      <c r="K41" s="51">
        <v>26.8</v>
      </c>
      <c r="L41" s="51">
        <v>26.8</v>
      </c>
      <c r="M41" s="51">
        <v>26.8</v>
      </c>
      <c r="N41" s="51">
        <v>26.8</v>
      </c>
      <c r="O41" s="51">
        <v>26.8</v>
      </c>
      <c r="P41" s="51">
        <v>26.8</v>
      </c>
    </row>
    <row r="42" spans="1:16" ht="15.75" customHeight="1" x14ac:dyDescent="0.25">
      <c r="A42" s="108" t="s">
        <v>18</v>
      </c>
      <c r="B42" s="109"/>
      <c r="C42" s="109"/>
      <c r="D42" s="110"/>
      <c r="E42" s="14" t="s">
        <v>32</v>
      </c>
      <c r="F42" s="47">
        <f t="shared" si="9"/>
        <v>2669.7200000000003</v>
      </c>
      <c r="G42" s="52">
        <f t="shared" ref="G42:N42" si="15">G34+G37</f>
        <v>0</v>
      </c>
      <c r="H42" s="52">
        <f t="shared" si="15"/>
        <v>294.61</v>
      </c>
      <c r="I42" s="52">
        <f t="shared" si="15"/>
        <v>289.10999999999996</v>
      </c>
      <c r="J42" s="52">
        <f t="shared" si="15"/>
        <v>298</v>
      </c>
      <c r="K42" s="52">
        <f t="shared" si="15"/>
        <v>298</v>
      </c>
      <c r="L42" s="52">
        <f t="shared" si="15"/>
        <v>298</v>
      </c>
      <c r="M42" s="52">
        <f t="shared" si="15"/>
        <v>298</v>
      </c>
      <c r="N42" s="52">
        <f t="shared" si="15"/>
        <v>298</v>
      </c>
      <c r="O42" s="52">
        <f t="shared" ref="O42:P42" si="16">O34+O37</f>
        <v>298</v>
      </c>
      <c r="P42" s="52">
        <f t="shared" si="16"/>
        <v>298</v>
      </c>
    </row>
    <row r="43" spans="1:16" ht="24" customHeight="1" x14ac:dyDescent="0.25">
      <c r="A43" s="111"/>
      <c r="B43" s="112"/>
      <c r="C43" s="112"/>
      <c r="D43" s="113"/>
      <c r="E43" s="11" t="s">
        <v>24</v>
      </c>
      <c r="F43" s="48">
        <f t="shared" si="9"/>
        <v>431.12</v>
      </c>
      <c r="G43" s="51">
        <f>G39+G34</f>
        <v>0</v>
      </c>
      <c r="H43" s="51">
        <f t="shared" ref="H43:P43" si="17">H39+H34</f>
        <v>26.81</v>
      </c>
      <c r="I43" s="51">
        <f t="shared" si="17"/>
        <v>26.31</v>
      </c>
      <c r="J43" s="51">
        <f t="shared" si="17"/>
        <v>54</v>
      </c>
      <c r="K43" s="51">
        <f t="shared" si="17"/>
        <v>54</v>
      </c>
      <c r="L43" s="51">
        <f t="shared" si="17"/>
        <v>54</v>
      </c>
      <c r="M43" s="51">
        <f t="shared" si="17"/>
        <v>54</v>
      </c>
      <c r="N43" s="51">
        <f t="shared" si="17"/>
        <v>54</v>
      </c>
      <c r="O43" s="51">
        <f t="shared" si="17"/>
        <v>54</v>
      </c>
      <c r="P43" s="51">
        <f t="shared" si="17"/>
        <v>54</v>
      </c>
    </row>
    <row r="44" spans="1:16" ht="25.5" x14ac:dyDescent="0.25">
      <c r="A44" s="111"/>
      <c r="B44" s="112"/>
      <c r="C44" s="112"/>
      <c r="D44" s="113"/>
      <c r="E44" s="11" t="s">
        <v>51</v>
      </c>
      <c r="F44" s="48">
        <f t="shared" si="9"/>
        <v>1992.6000000000004</v>
      </c>
      <c r="G44" s="51">
        <f>G40</f>
        <v>0</v>
      </c>
      <c r="H44" s="51">
        <f t="shared" ref="H44:P44" si="18">H40</f>
        <v>238.3</v>
      </c>
      <c r="I44" s="51">
        <f t="shared" si="18"/>
        <v>233.9</v>
      </c>
      <c r="J44" s="51">
        <f t="shared" si="18"/>
        <v>217.2</v>
      </c>
      <c r="K44" s="51">
        <f t="shared" si="18"/>
        <v>217.2</v>
      </c>
      <c r="L44" s="51">
        <f t="shared" si="18"/>
        <v>217.2</v>
      </c>
      <c r="M44" s="51">
        <f t="shared" si="18"/>
        <v>217.2</v>
      </c>
      <c r="N44" s="51">
        <f t="shared" si="18"/>
        <v>217.2</v>
      </c>
      <c r="O44" s="51">
        <f t="shared" si="18"/>
        <v>217.2</v>
      </c>
      <c r="P44" s="51">
        <f t="shared" si="18"/>
        <v>217.2</v>
      </c>
    </row>
    <row r="45" spans="1:16" ht="25.5" x14ac:dyDescent="0.25">
      <c r="A45" s="114"/>
      <c r="B45" s="115"/>
      <c r="C45" s="115"/>
      <c r="D45" s="116"/>
      <c r="E45" s="11" t="s">
        <v>52</v>
      </c>
      <c r="F45" s="48">
        <f t="shared" si="9"/>
        <v>246.00000000000006</v>
      </c>
      <c r="G45" s="51">
        <f>G41</f>
        <v>0</v>
      </c>
      <c r="H45" s="51">
        <f t="shared" ref="H45:P45" si="19">H41</f>
        <v>29.5</v>
      </c>
      <c r="I45" s="51">
        <f t="shared" si="19"/>
        <v>28.9</v>
      </c>
      <c r="J45" s="51">
        <f t="shared" si="19"/>
        <v>26.8</v>
      </c>
      <c r="K45" s="51">
        <f t="shared" si="19"/>
        <v>26.8</v>
      </c>
      <c r="L45" s="51">
        <f t="shared" si="19"/>
        <v>26.8</v>
      </c>
      <c r="M45" s="51">
        <f t="shared" si="19"/>
        <v>26.8</v>
      </c>
      <c r="N45" s="51">
        <f t="shared" si="19"/>
        <v>26.8</v>
      </c>
      <c r="O45" s="51">
        <f t="shared" si="19"/>
        <v>26.8</v>
      </c>
      <c r="P45" s="51">
        <f t="shared" si="19"/>
        <v>26.8</v>
      </c>
    </row>
    <row r="46" spans="1:16" ht="44.45" customHeight="1" x14ac:dyDescent="0.25">
      <c r="A46" s="89" t="s">
        <v>112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5" customHeight="1" x14ac:dyDescent="0.25">
      <c r="A47" s="127" t="s">
        <v>0</v>
      </c>
      <c r="B47" s="127" t="s">
        <v>1</v>
      </c>
      <c r="C47" s="83" t="s">
        <v>2</v>
      </c>
      <c r="D47" s="83" t="s">
        <v>5</v>
      </c>
      <c r="E47" s="83" t="s">
        <v>6</v>
      </c>
      <c r="F47" s="86" t="s">
        <v>21</v>
      </c>
      <c r="G47" s="87"/>
      <c r="H47" s="87"/>
      <c r="I47" s="87"/>
      <c r="J47" s="87"/>
      <c r="K47" s="87"/>
      <c r="L47" s="87"/>
      <c r="M47" s="87"/>
      <c r="N47" s="87"/>
      <c r="O47" s="87"/>
      <c r="P47" s="88"/>
    </row>
    <row r="48" spans="1:16" ht="27.75" customHeight="1" x14ac:dyDescent="0.25">
      <c r="A48" s="127"/>
      <c r="B48" s="127"/>
      <c r="C48" s="83"/>
      <c r="D48" s="83"/>
      <c r="E48" s="83"/>
      <c r="F48" s="19" t="s">
        <v>22</v>
      </c>
      <c r="G48" s="19">
        <v>2021</v>
      </c>
      <c r="H48" s="19">
        <v>2022</v>
      </c>
      <c r="I48" s="19">
        <v>2023</v>
      </c>
      <c r="J48" s="19">
        <v>2024</v>
      </c>
      <c r="K48" s="19">
        <v>2025</v>
      </c>
      <c r="L48" s="19">
        <v>2026</v>
      </c>
      <c r="M48" s="19">
        <v>2027</v>
      </c>
      <c r="N48" s="19">
        <v>2028</v>
      </c>
      <c r="O48" s="22">
        <v>2029</v>
      </c>
      <c r="P48" s="22">
        <v>2030</v>
      </c>
    </row>
    <row r="49" spans="1:16" x14ac:dyDescent="0.2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  <c r="N49" s="10">
        <v>14</v>
      </c>
      <c r="O49" s="23">
        <v>15</v>
      </c>
      <c r="P49" s="23">
        <v>16</v>
      </c>
    </row>
    <row r="50" spans="1:16" ht="38.25" x14ac:dyDescent="0.25">
      <c r="A50" s="3" t="s">
        <v>8</v>
      </c>
      <c r="B50" s="100" t="s">
        <v>54</v>
      </c>
      <c r="C50" s="100"/>
      <c r="D50" s="100"/>
      <c r="E50" s="3" t="s">
        <v>10</v>
      </c>
      <c r="F50" s="47">
        <f t="shared" ref="F50:F65" si="20">SUM(G50:P50)</f>
        <v>7870</v>
      </c>
      <c r="G50" s="47">
        <f t="shared" ref="G50:H50" si="21">SUM(G51:G52)</f>
        <v>0</v>
      </c>
      <c r="H50" s="47">
        <f t="shared" si="21"/>
        <v>260</v>
      </c>
      <c r="I50" s="47">
        <f t="shared" ref="I50:N50" si="22">SUM(I51:I52)</f>
        <v>260</v>
      </c>
      <c r="J50" s="48">
        <f t="shared" si="22"/>
        <v>1050</v>
      </c>
      <c r="K50" s="48">
        <f t="shared" si="22"/>
        <v>1050</v>
      </c>
      <c r="L50" s="48">
        <f t="shared" si="22"/>
        <v>1050</v>
      </c>
      <c r="M50" s="48">
        <f t="shared" si="22"/>
        <v>1050</v>
      </c>
      <c r="N50" s="48">
        <f t="shared" si="22"/>
        <v>1050</v>
      </c>
      <c r="O50" s="48">
        <f t="shared" ref="O50:P50" si="23">SUM(O51:O52)</f>
        <v>1050</v>
      </c>
      <c r="P50" s="48">
        <f t="shared" si="23"/>
        <v>1050</v>
      </c>
    </row>
    <row r="51" spans="1:16" ht="25.5" x14ac:dyDescent="0.25">
      <c r="A51" s="103" t="s">
        <v>12</v>
      </c>
      <c r="B51" s="20" t="s">
        <v>55</v>
      </c>
      <c r="C51" s="101" t="s">
        <v>94</v>
      </c>
      <c r="D51" s="103" t="s">
        <v>104</v>
      </c>
      <c r="E51" s="2" t="s">
        <v>24</v>
      </c>
      <c r="F51" s="48">
        <f t="shared" si="20"/>
        <v>470</v>
      </c>
      <c r="G51" s="49">
        <v>0</v>
      </c>
      <c r="H51" s="49">
        <v>60</v>
      </c>
      <c r="I51" s="49">
        <v>60</v>
      </c>
      <c r="J51" s="53">
        <v>50</v>
      </c>
      <c r="K51" s="49">
        <v>50</v>
      </c>
      <c r="L51" s="49">
        <v>50</v>
      </c>
      <c r="M51" s="49">
        <v>50</v>
      </c>
      <c r="N51" s="49">
        <v>50</v>
      </c>
      <c r="O51" s="49">
        <v>50</v>
      </c>
      <c r="P51" s="49">
        <v>50</v>
      </c>
    </row>
    <row r="52" spans="1:16" ht="76.5" x14ac:dyDescent="0.25">
      <c r="A52" s="103"/>
      <c r="B52" s="26" t="s">
        <v>56</v>
      </c>
      <c r="C52" s="102"/>
      <c r="D52" s="103"/>
      <c r="E52" s="2" t="s">
        <v>52</v>
      </c>
      <c r="F52" s="48">
        <f t="shared" si="20"/>
        <v>7400</v>
      </c>
      <c r="G52" s="49">
        <v>0</v>
      </c>
      <c r="H52" s="49">
        <v>200</v>
      </c>
      <c r="I52" s="49">
        <v>200</v>
      </c>
      <c r="J52" s="53">
        <v>1000</v>
      </c>
      <c r="K52" s="49">
        <v>1000</v>
      </c>
      <c r="L52" s="49">
        <v>1000</v>
      </c>
      <c r="M52" s="49">
        <v>1000</v>
      </c>
      <c r="N52" s="49">
        <v>1000</v>
      </c>
      <c r="O52" s="49">
        <v>1000</v>
      </c>
      <c r="P52" s="49">
        <v>1000</v>
      </c>
    </row>
    <row r="53" spans="1:16" ht="36" customHeight="1" x14ac:dyDescent="0.25">
      <c r="A53" s="3" t="s">
        <v>11</v>
      </c>
      <c r="B53" s="100" t="s">
        <v>57</v>
      </c>
      <c r="C53" s="100"/>
      <c r="D53" s="100"/>
      <c r="E53" s="3" t="s">
        <v>10</v>
      </c>
      <c r="F53" s="48">
        <f t="shared" si="20"/>
        <v>7070</v>
      </c>
      <c r="G53" s="47">
        <f t="shared" ref="G53:H53" si="24">G54+G57</f>
        <v>0</v>
      </c>
      <c r="H53" s="47">
        <f t="shared" si="24"/>
        <v>0</v>
      </c>
      <c r="I53" s="47">
        <f t="shared" ref="I53:N53" si="25">I54+I57</f>
        <v>0</v>
      </c>
      <c r="J53" s="48">
        <f t="shared" si="25"/>
        <v>1010</v>
      </c>
      <c r="K53" s="47">
        <f t="shared" si="25"/>
        <v>1010</v>
      </c>
      <c r="L53" s="47">
        <f t="shared" si="25"/>
        <v>1010</v>
      </c>
      <c r="M53" s="47">
        <f t="shared" si="25"/>
        <v>1010</v>
      </c>
      <c r="N53" s="47">
        <f t="shared" si="25"/>
        <v>1010</v>
      </c>
      <c r="O53" s="47">
        <f t="shared" ref="O53:P53" si="26">O54+O57</f>
        <v>1010</v>
      </c>
      <c r="P53" s="47">
        <f t="shared" si="26"/>
        <v>1010</v>
      </c>
    </row>
    <row r="54" spans="1:16" ht="15.75" x14ac:dyDescent="0.25">
      <c r="A54" s="103" t="s">
        <v>13</v>
      </c>
      <c r="B54" s="104" t="s">
        <v>58</v>
      </c>
      <c r="C54" s="101" t="s">
        <v>94</v>
      </c>
      <c r="D54" s="103" t="s">
        <v>104</v>
      </c>
      <c r="E54" s="2" t="s">
        <v>19</v>
      </c>
      <c r="F54" s="48">
        <f t="shared" si="20"/>
        <v>7070</v>
      </c>
      <c r="G54" s="49">
        <f t="shared" ref="G54:H54" si="27">SUM(G55:G56)</f>
        <v>0</v>
      </c>
      <c r="H54" s="49">
        <f t="shared" si="27"/>
        <v>0</v>
      </c>
      <c r="I54" s="49">
        <v>0</v>
      </c>
      <c r="J54" s="53">
        <v>1010</v>
      </c>
      <c r="K54" s="53">
        <v>1010</v>
      </c>
      <c r="L54" s="53">
        <v>1010</v>
      </c>
      <c r="M54" s="53">
        <v>1010</v>
      </c>
      <c r="N54" s="53">
        <v>1010</v>
      </c>
      <c r="O54" s="53">
        <v>1010</v>
      </c>
      <c r="P54" s="53">
        <v>1010</v>
      </c>
    </row>
    <row r="55" spans="1:16" ht="25.5" x14ac:dyDescent="0.25">
      <c r="A55" s="103"/>
      <c r="B55" s="104"/>
      <c r="C55" s="105"/>
      <c r="D55" s="103"/>
      <c r="E55" s="2" t="s">
        <v>24</v>
      </c>
      <c r="F55" s="48">
        <f t="shared" si="20"/>
        <v>70</v>
      </c>
      <c r="G55" s="49">
        <v>0</v>
      </c>
      <c r="H55" s="49">
        <v>0</v>
      </c>
      <c r="I55" s="49">
        <v>0</v>
      </c>
      <c r="J55" s="53">
        <v>10</v>
      </c>
      <c r="K55" s="49">
        <v>10</v>
      </c>
      <c r="L55" s="49">
        <v>10</v>
      </c>
      <c r="M55" s="49">
        <v>10</v>
      </c>
      <c r="N55" s="49">
        <v>10</v>
      </c>
      <c r="O55" s="49">
        <v>10</v>
      </c>
      <c r="P55" s="49">
        <v>10</v>
      </c>
    </row>
    <row r="56" spans="1:16" ht="26.45" customHeight="1" x14ac:dyDescent="0.25">
      <c r="A56" s="103"/>
      <c r="B56" s="104"/>
      <c r="C56" s="105"/>
      <c r="D56" s="103"/>
      <c r="E56" s="2" t="s">
        <v>52</v>
      </c>
      <c r="F56" s="48">
        <f t="shared" si="20"/>
        <v>7000</v>
      </c>
      <c r="G56" s="49">
        <v>0</v>
      </c>
      <c r="H56" s="49">
        <v>0</v>
      </c>
      <c r="I56" s="49">
        <v>0</v>
      </c>
      <c r="J56" s="53">
        <v>1000</v>
      </c>
      <c r="K56" s="49">
        <v>1000</v>
      </c>
      <c r="L56" s="49">
        <v>1000</v>
      </c>
      <c r="M56" s="49">
        <v>1000</v>
      </c>
      <c r="N56" s="49">
        <v>1000</v>
      </c>
      <c r="O56" s="49">
        <v>1000</v>
      </c>
      <c r="P56" s="49">
        <v>1000</v>
      </c>
    </row>
    <row r="57" spans="1:16" ht="25.5" x14ac:dyDescent="0.25">
      <c r="A57" s="2" t="s">
        <v>59</v>
      </c>
      <c r="B57" s="21" t="s">
        <v>60</v>
      </c>
      <c r="C57" s="102"/>
      <c r="D57" s="103"/>
      <c r="E57" s="2" t="s">
        <v>24</v>
      </c>
      <c r="F57" s="48">
        <f t="shared" si="20"/>
        <v>0</v>
      </c>
      <c r="G57" s="49">
        <v>0</v>
      </c>
      <c r="H57" s="49">
        <v>0</v>
      </c>
      <c r="I57" s="49">
        <v>0</v>
      </c>
      <c r="J57" s="53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</row>
    <row r="58" spans="1:16" ht="38.25" x14ac:dyDescent="0.25">
      <c r="A58" s="3" t="s">
        <v>37</v>
      </c>
      <c r="B58" s="100" t="s">
        <v>61</v>
      </c>
      <c r="C58" s="100"/>
      <c r="D58" s="100"/>
      <c r="E58" s="3" t="s">
        <v>10</v>
      </c>
      <c r="F58" s="48">
        <f t="shared" si="20"/>
        <v>1120</v>
      </c>
      <c r="G58" s="47">
        <v>0</v>
      </c>
      <c r="H58" s="47">
        <v>0</v>
      </c>
      <c r="I58" s="47">
        <v>0</v>
      </c>
      <c r="J58" s="48">
        <v>160</v>
      </c>
      <c r="K58" s="48">
        <v>160</v>
      </c>
      <c r="L58" s="48">
        <v>160</v>
      </c>
      <c r="M58" s="48">
        <v>160</v>
      </c>
      <c r="N58" s="48">
        <v>160</v>
      </c>
      <c r="O58" s="48">
        <v>160</v>
      </c>
      <c r="P58" s="48">
        <v>160</v>
      </c>
    </row>
    <row r="59" spans="1:16" ht="25.5" x14ac:dyDescent="0.25">
      <c r="A59" s="103" t="s">
        <v>39</v>
      </c>
      <c r="B59" s="21" t="s">
        <v>62</v>
      </c>
      <c r="C59" s="101" t="s">
        <v>94</v>
      </c>
      <c r="D59" s="103" t="s">
        <v>104</v>
      </c>
      <c r="E59" s="2" t="s">
        <v>24</v>
      </c>
      <c r="F59" s="48">
        <f t="shared" si="20"/>
        <v>70</v>
      </c>
      <c r="G59" s="49">
        <v>0</v>
      </c>
      <c r="H59" s="49">
        <v>0</v>
      </c>
      <c r="I59" s="49">
        <v>0</v>
      </c>
      <c r="J59" s="53">
        <v>10</v>
      </c>
      <c r="K59" s="49">
        <v>10</v>
      </c>
      <c r="L59" s="49">
        <v>10</v>
      </c>
      <c r="M59" s="49">
        <v>10</v>
      </c>
      <c r="N59" s="49">
        <v>10</v>
      </c>
      <c r="O59" s="49">
        <v>10</v>
      </c>
      <c r="P59" s="49">
        <v>10</v>
      </c>
    </row>
    <row r="60" spans="1:16" ht="25.5" x14ac:dyDescent="0.25">
      <c r="A60" s="103"/>
      <c r="B60" s="27" t="s">
        <v>63</v>
      </c>
      <c r="C60" s="102"/>
      <c r="D60" s="103"/>
      <c r="E60" s="2" t="s">
        <v>52</v>
      </c>
      <c r="F60" s="48">
        <v>1050</v>
      </c>
      <c r="G60" s="49">
        <v>0</v>
      </c>
      <c r="H60" s="49">
        <v>0</v>
      </c>
      <c r="I60" s="49">
        <v>0</v>
      </c>
      <c r="J60" s="53">
        <v>150</v>
      </c>
      <c r="K60" s="49">
        <v>150</v>
      </c>
      <c r="L60" s="49">
        <v>150</v>
      </c>
      <c r="M60" s="49">
        <v>150</v>
      </c>
      <c r="N60" s="49">
        <v>150</v>
      </c>
      <c r="O60" s="49">
        <v>150</v>
      </c>
      <c r="P60" s="49">
        <v>150</v>
      </c>
    </row>
    <row r="61" spans="1:16" ht="38.25" x14ac:dyDescent="0.25">
      <c r="A61" s="3" t="s">
        <v>64</v>
      </c>
      <c r="B61" s="100" t="s">
        <v>65</v>
      </c>
      <c r="C61" s="100"/>
      <c r="D61" s="100"/>
      <c r="E61" s="3" t="s">
        <v>10</v>
      </c>
      <c r="F61" s="48">
        <f t="shared" si="20"/>
        <v>195</v>
      </c>
      <c r="G61" s="47">
        <f t="shared" ref="G61:P61" si="28">SUM(G62:G62)</f>
        <v>0</v>
      </c>
      <c r="H61" s="47">
        <f t="shared" si="28"/>
        <v>0</v>
      </c>
      <c r="I61" s="47">
        <v>0</v>
      </c>
      <c r="J61" s="48">
        <v>5</v>
      </c>
      <c r="K61" s="47">
        <f t="shared" si="28"/>
        <v>10</v>
      </c>
      <c r="L61" s="47">
        <f t="shared" si="28"/>
        <v>25</v>
      </c>
      <c r="M61" s="47">
        <f t="shared" si="28"/>
        <v>30</v>
      </c>
      <c r="N61" s="47">
        <f t="shared" si="28"/>
        <v>35</v>
      </c>
      <c r="O61" s="47">
        <f t="shared" si="28"/>
        <v>40</v>
      </c>
      <c r="P61" s="47">
        <f t="shared" si="28"/>
        <v>50</v>
      </c>
    </row>
    <row r="62" spans="1:16" ht="76.5" x14ac:dyDescent="0.25">
      <c r="A62" s="2" t="s">
        <v>66</v>
      </c>
      <c r="B62" s="21" t="s">
        <v>67</v>
      </c>
      <c r="C62" s="2" t="s">
        <v>94</v>
      </c>
      <c r="D62" s="2" t="s">
        <v>104</v>
      </c>
      <c r="E62" s="2" t="s">
        <v>24</v>
      </c>
      <c r="F62" s="48">
        <f t="shared" si="20"/>
        <v>195</v>
      </c>
      <c r="G62" s="49">
        <v>0</v>
      </c>
      <c r="H62" s="49">
        <v>0</v>
      </c>
      <c r="I62" s="49">
        <v>0</v>
      </c>
      <c r="J62" s="53">
        <v>5</v>
      </c>
      <c r="K62" s="49">
        <v>10</v>
      </c>
      <c r="L62" s="49">
        <v>25</v>
      </c>
      <c r="M62" s="49">
        <v>30</v>
      </c>
      <c r="N62" s="49">
        <v>35</v>
      </c>
      <c r="O62" s="49">
        <v>40</v>
      </c>
      <c r="P62" s="49">
        <v>50</v>
      </c>
    </row>
    <row r="63" spans="1:16" ht="15.75" x14ac:dyDescent="0.25">
      <c r="A63" s="81" t="s">
        <v>18</v>
      </c>
      <c r="B63" s="81"/>
      <c r="C63" s="81"/>
      <c r="D63" s="81"/>
      <c r="E63" s="1" t="s">
        <v>32</v>
      </c>
      <c r="F63" s="47">
        <f t="shared" si="20"/>
        <v>16255</v>
      </c>
      <c r="G63" s="47">
        <f t="shared" ref="G63:H63" si="29">G50+G53+G61+G58</f>
        <v>0</v>
      </c>
      <c r="H63" s="47">
        <f t="shared" si="29"/>
        <v>260</v>
      </c>
      <c r="I63" s="47">
        <f t="shared" ref="I63:N63" si="30">I50+I53+I61+I58</f>
        <v>260</v>
      </c>
      <c r="J63" s="48">
        <f t="shared" si="30"/>
        <v>2225</v>
      </c>
      <c r="K63" s="48">
        <f t="shared" si="30"/>
        <v>2230</v>
      </c>
      <c r="L63" s="48">
        <f t="shared" si="30"/>
        <v>2245</v>
      </c>
      <c r="M63" s="48">
        <f t="shared" si="30"/>
        <v>2250</v>
      </c>
      <c r="N63" s="48">
        <f t="shared" si="30"/>
        <v>2255</v>
      </c>
      <c r="O63" s="48">
        <f t="shared" ref="O63:P63" si="31">O50+O53+O61+O58</f>
        <v>2260</v>
      </c>
      <c r="P63" s="48">
        <f t="shared" si="31"/>
        <v>2270</v>
      </c>
    </row>
    <row r="64" spans="1:16" ht="25.5" x14ac:dyDescent="0.25">
      <c r="A64" s="81"/>
      <c r="B64" s="81"/>
      <c r="C64" s="81"/>
      <c r="D64" s="81"/>
      <c r="E64" s="9" t="s">
        <v>24</v>
      </c>
      <c r="F64" s="47">
        <f t="shared" si="20"/>
        <v>805</v>
      </c>
      <c r="G64" s="66">
        <f t="shared" ref="G64:H64" si="32">G51+G55+G57+G59+G62</f>
        <v>0</v>
      </c>
      <c r="H64" s="54">
        <f t="shared" si="32"/>
        <v>60</v>
      </c>
      <c r="I64" s="54">
        <f t="shared" ref="I64:N64" si="33">I51+I55+I57+I59+I62</f>
        <v>60</v>
      </c>
      <c r="J64" s="54">
        <f t="shared" si="33"/>
        <v>75</v>
      </c>
      <c r="K64" s="54">
        <f t="shared" si="33"/>
        <v>80</v>
      </c>
      <c r="L64" s="54">
        <f t="shared" si="33"/>
        <v>95</v>
      </c>
      <c r="M64" s="54">
        <f t="shared" si="33"/>
        <v>100</v>
      </c>
      <c r="N64" s="54">
        <f t="shared" si="33"/>
        <v>105</v>
      </c>
      <c r="O64" s="54">
        <f t="shared" ref="O64:P64" si="34">O51+O55+O57+O59+O62</f>
        <v>110</v>
      </c>
      <c r="P64" s="54">
        <f t="shared" si="34"/>
        <v>120</v>
      </c>
    </row>
    <row r="65" spans="1:16" ht="25.5" x14ac:dyDescent="0.25">
      <c r="A65" s="81"/>
      <c r="B65" s="81"/>
      <c r="C65" s="81"/>
      <c r="D65" s="81"/>
      <c r="E65" s="9" t="s">
        <v>52</v>
      </c>
      <c r="F65" s="48">
        <f t="shared" si="20"/>
        <v>15450</v>
      </c>
      <c r="G65" s="54">
        <f t="shared" ref="G65:H65" si="35">G52+G56+G60</f>
        <v>0</v>
      </c>
      <c r="H65" s="54">
        <f t="shared" si="35"/>
        <v>200</v>
      </c>
      <c r="I65" s="54">
        <f t="shared" ref="I65:N65" si="36">I52+I56+I60</f>
        <v>200</v>
      </c>
      <c r="J65" s="54">
        <f t="shared" si="36"/>
        <v>2150</v>
      </c>
      <c r="K65" s="54">
        <f t="shared" si="36"/>
        <v>2150</v>
      </c>
      <c r="L65" s="54">
        <f t="shared" si="36"/>
        <v>2150</v>
      </c>
      <c r="M65" s="54">
        <f t="shared" si="36"/>
        <v>2150</v>
      </c>
      <c r="N65" s="54">
        <f t="shared" si="36"/>
        <v>2150</v>
      </c>
      <c r="O65" s="54">
        <f t="shared" ref="O65:P65" si="37">O52+O56+O60</f>
        <v>2150</v>
      </c>
      <c r="P65" s="54">
        <f t="shared" si="37"/>
        <v>2150</v>
      </c>
    </row>
    <row r="66" spans="1:16" ht="54.75" customHeight="1" x14ac:dyDescent="0.25">
      <c r="A66" s="90" t="s">
        <v>113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 ht="15" customHeight="1" x14ac:dyDescent="0.25">
      <c r="A67" s="127" t="s">
        <v>0</v>
      </c>
      <c r="B67" s="127" t="s">
        <v>1</v>
      </c>
      <c r="C67" s="83" t="s">
        <v>2</v>
      </c>
      <c r="D67" s="67" t="s">
        <v>5</v>
      </c>
      <c r="E67" s="67" t="s">
        <v>6</v>
      </c>
      <c r="F67" s="86" t="s">
        <v>21</v>
      </c>
      <c r="G67" s="87"/>
      <c r="H67" s="87"/>
      <c r="I67" s="87"/>
      <c r="J67" s="87"/>
      <c r="K67" s="87"/>
      <c r="L67" s="87"/>
      <c r="M67" s="87"/>
      <c r="N67" s="87"/>
      <c r="O67" s="87"/>
      <c r="P67" s="88"/>
    </row>
    <row r="68" spans="1:16" ht="21.75" customHeight="1" x14ac:dyDescent="0.25">
      <c r="A68" s="127"/>
      <c r="B68" s="127"/>
      <c r="C68" s="83"/>
      <c r="D68" s="68"/>
      <c r="E68" s="68"/>
      <c r="F68" s="19" t="s">
        <v>22</v>
      </c>
      <c r="G68" s="19">
        <v>2021</v>
      </c>
      <c r="H68" s="19">
        <v>2022</v>
      </c>
      <c r="I68" s="19">
        <v>2023</v>
      </c>
      <c r="J68" s="37">
        <v>2024</v>
      </c>
      <c r="K68" s="19">
        <v>2025</v>
      </c>
      <c r="L68" s="19">
        <v>2026</v>
      </c>
      <c r="M68" s="19">
        <v>2027</v>
      </c>
      <c r="N68" s="19">
        <v>2028</v>
      </c>
      <c r="O68" s="22">
        <v>2029</v>
      </c>
      <c r="P68" s="22">
        <v>2030</v>
      </c>
    </row>
    <row r="69" spans="1:16" x14ac:dyDescent="0.25">
      <c r="A69" s="10">
        <v>1</v>
      </c>
      <c r="B69" s="10">
        <v>2</v>
      </c>
      <c r="C69" s="10">
        <v>3</v>
      </c>
      <c r="D69" s="10">
        <v>4</v>
      </c>
      <c r="E69" s="10">
        <v>5</v>
      </c>
      <c r="F69" s="10">
        <v>6</v>
      </c>
      <c r="G69" s="10">
        <v>7</v>
      </c>
      <c r="H69" s="10">
        <v>8</v>
      </c>
      <c r="I69" s="10">
        <v>9</v>
      </c>
      <c r="J69" s="10">
        <v>10</v>
      </c>
      <c r="K69" s="10">
        <v>11</v>
      </c>
      <c r="L69" s="10">
        <v>12</v>
      </c>
      <c r="M69" s="10">
        <v>13</v>
      </c>
      <c r="N69" s="10">
        <v>14</v>
      </c>
      <c r="O69" s="23">
        <v>15</v>
      </c>
      <c r="P69" s="23">
        <v>16</v>
      </c>
    </row>
    <row r="70" spans="1:16" ht="36" customHeight="1" x14ac:dyDescent="0.25">
      <c r="A70" s="3" t="s">
        <v>8</v>
      </c>
      <c r="B70" s="97" t="s">
        <v>68</v>
      </c>
      <c r="C70" s="98"/>
      <c r="D70" s="99"/>
      <c r="E70" s="7" t="s">
        <v>10</v>
      </c>
      <c r="F70" s="47">
        <f t="shared" ref="F70:F84" si="38">SUM(G70:P70)</f>
        <v>5677.9</v>
      </c>
      <c r="G70" s="47">
        <f>G71+G72</f>
        <v>637.90000000000009</v>
      </c>
      <c r="H70" s="47">
        <f t="shared" ref="H70" si="39">H71+H72</f>
        <v>200</v>
      </c>
      <c r="I70" s="47">
        <f t="shared" ref="I70" si="40">I71+I72</f>
        <v>500</v>
      </c>
      <c r="J70" s="48">
        <f t="shared" ref="J70:M70" si="41">J71+J72</f>
        <v>529</v>
      </c>
      <c r="K70" s="48">
        <f t="shared" si="41"/>
        <v>561</v>
      </c>
      <c r="L70" s="48">
        <f t="shared" si="41"/>
        <v>589</v>
      </c>
      <c r="M70" s="48">
        <f t="shared" si="41"/>
        <v>620</v>
      </c>
      <c r="N70" s="48">
        <f t="shared" ref="N70:P70" si="42">N71+N72</f>
        <v>650</v>
      </c>
      <c r="O70" s="48">
        <f t="shared" si="42"/>
        <v>680</v>
      </c>
      <c r="P70" s="48">
        <f t="shared" si="42"/>
        <v>711</v>
      </c>
    </row>
    <row r="71" spans="1:16" ht="25.5" x14ac:dyDescent="0.25">
      <c r="A71" s="9" t="s">
        <v>12</v>
      </c>
      <c r="B71" s="39" t="s">
        <v>69</v>
      </c>
      <c r="C71" s="69" t="s">
        <v>94</v>
      </c>
      <c r="D71" s="69" t="s">
        <v>70</v>
      </c>
      <c r="E71" s="23" t="s">
        <v>52</v>
      </c>
      <c r="F71" s="47">
        <f t="shared" si="38"/>
        <v>1050</v>
      </c>
      <c r="G71" s="47">
        <v>0</v>
      </c>
      <c r="H71" s="47">
        <v>0</v>
      </c>
      <c r="I71" s="47">
        <v>0</v>
      </c>
      <c r="J71" s="47">
        <v>150</v>
      </c>
      <c r="K71" s="47">
        <v>150</v>
      </c>
      <c r="L71" s="47">
        <v>150</v>
      </c>
      <c r="M71" s="47">
        <v>150</v>
      </c>
      <c r="N71" s="47">
        <v>150</v>
      </c>
      <c r="O71" s="47">
        <v>150</v>
      </c>
      <c r="P71" s="47">
        <v>150</v>
      </c>
    </row>
    <row r="72" spans="1:16" ht="25.5" x14ac:dyDescent="0.25">
      <c r="A72" s="9" t="s">
        <v>25</v>
      </c>
      <c r="B72" s="40" t="s">
        <v>71</v>
      </c>
      <c r="C72" s="70"/>
      <c r="D72" s="70"/>
      <c r="E72" s="9" t="s">
        <v>19</v>
      </c>
      <c r="F72" s="47">
        <f t="shared" si="38"/>
        <v>4627.8999999999996</v>
      </c>
      <c r="G72" s="47">
        <f>G73+G74+G75+G76+G77+G78+G79+G80+G81+G82</f>
        <v>637.90000000000009</v>
      </c>
      <c r="H72" s="47">
        <v>200</v>
      </c>
      <c r="I72" s="47">
        <f t="shared" ref="I72:M72" si="43">SUM(I73:I82)</f>
        <v>500</v>
      </c>
      <c r="J72" s="47">
        <f t="shared" si="43"/>
        <v>379</v>
      </c>
      <c r="K72" s="47">
        <f t="shared" si="43"/>
        <v>411</v>
      </c>
      <c r="L72" s="47">
        <f t="shared" si="43"/>
        <v>439</v>
      </c>
      <c r="M72" s="47">
        <f t="shared" si="43"/>
        <v>470</v>
      </c>
      <c r="N72" s="47">
        <f t="shared" ref="N72:P72" si="44">SUM(N73:N82)</f>
        <v>500</v>
      </c>
      <c r="O72" s="47">
        <f t="shared" si="44"/>
        <v>530</v>
      </c>
      <c r="P72" s="47">
        <f t="shared" si="44"/>
        <v>561</v>
      </c>
    </row>
    <row r="73" spans="1:16" ht="25.5" x14ac:dyDescent="0.25">
      <c r="A73" s="125" t="s">
        <v>28</v>
      </c>
      <c r="B73" s="125" t="s">
        <v>72</v>
      </c>
      <c r="C73" s="70"/>
      <c r="D73" s="70"/>
      <c r="E73" s="63" t="s">
        <v>24</v>
      </c>
      <c r="F73" s="47">
        <f t="shared" si="38"/>
        <v>96</v>
      </c>
      <c r="G73" s="49">
        <v>10</v>
      </c>
      <c r="H73" s="49">
        <v>10</v>
      </c>
      <c r="I73" s="49">
        <v>6</v>
      </c>
      <c r="J73" s="49">
        <v>7</v>
      </c>
      <c r="K73" s="49">
        <v>8</v>
      </c>
      <c r="L73" s="49">
        <v>9</v>
      </c>
      <c r="M73" s="49">
        <v>10</v>
      </c>
      <c r="N73" s="49">
        <v>11</v>
      </c>
      <c r="O73" s="49">
        <v>12</v>
      </c>
      <c r="P73" s="49">
        <v>13</v>
      </c>
    </row>
    <row r="74" spans="1:16" ht="25.5" x14ac:dyDescent="0.25">
      <c r="A74" s="126"/>
      <c r="B74" s="126"/>
      <c r="C74" s="70"/>
      <c r="D74" s="70"/>
      <c r="E74" s="63" t="s">
        <v>52</v>
      </c>
      <c r="F74" s="47">
        <f t="shared" si="38"/>
        <v>180.6</v>
      </c>
      <c r="G74" s="49">
        <v>180.6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</row>
    <row r="75" spans="1:16" ht="25.5" customHeight="1" x14ac:dyDescent="0.25">
      <c r="A75" s="9" t="s">
        <v>29</v>
      </c>
      <c r="B75" s="41" t="s">
        <v>73</v>
      </c>
      <c r="C75" s="70"/>
      <c r="D75" s="70"/>
      <c r="E75" s="69" t="s">
        <v>24</v>
      </c>
      <c r="F75" s="47">
        <f t="shared" si="38"/>
        <v>126</v>
      </c>
      <c r="G75" s="49">
        <v>25</v>
      </c>
      <c r="H75" s="49">
        <v>25</v>
      </c>
      <c r="I75" s="49">
        <v>6</v>
      </c>
      <c r="J75" s="49">
        <v>7</v>
      </c>
      <c r="K75" s="49">
        <v>8</v>
      </c>
      <c r="L75" s="49">
        <v>9</v>
      </c>
      <c r="M75" s="49">
        <v>10</v>
      </c>
      <c r="N75" s="49">
        <v>11</v>
      </c>
      <c r="O75" s="49">
        <v>12</v>
      </c>
      <c r="P75" s="49">
        <v>13</v>
      </c>
    </row>
    <row r="76" spans="1:16" ht="25.5" x14ac:dyDescent="0.25">
      <c r="A76" s="9" t="s">
        <v>74</v>
      </c>
      <c r="B76" s="42" t="s">
        <v>75</v>
      </c>
      <c r="C76" s="70"/>
      <c r="D76" s="70"/>
      <c r="E76" s="70"/>
      <c r="F76" s="47">
        <f t="shared" si="38"/>
        <v>239</v>
      </c>
      <c r="G76" s="49">
        <v>10</v>
      </c>
      <c r="H76" s="49">
        <v>10</v>
      </c>
      <c r="I76" s="49">
        <v>10</v>
      </c>
      <c r="J76" s="49">
        <v>15</v>
      </c>
      <c r="K76" s="49">
        <v>20</v>
      </c>
      <c r="L76" s="49">
        <v>24</v>
      </c>
      <c r="M76" s="49">
        <v>30</v>
      </c>
      <c r="N76" s="49">
        <v>35</v>
      </c>
      <c r="O76" s="49">
        <v>40</v>
      </c>
      <c r="P76" s="49">
        <v>45</v>
      </c>
    </row>
    <row r="77" spans="1:16" ht="44.25" customHeight="1" x14ac:dyDescent="0.25">
      <c r="A77" s="9" t="s">
        <v>76</v>
      </c>
      <c r="B77" s="42" t="s">
        <v>77</v>
      </c>
      <c r="C77" s="70"/>
      <c r="D77" s="70"/>
      <c r="E77" s="70"/>
      <c r="F77" s="47">
        <f t="shared" si="38"/>
        <v>249</v>
      </c>
      <c r="G77" s="49">
        <v>15</v>
      </c>
      <c r="H77" s="49">
        <v>15</v>
      </c>
      <c r="I77" s="49">
        <v>10</v>
      </c>
      <c r="J77" s="49">
        <v>15</v>
      </c>
      <c r="K77" s="49">
        <v>20</v>
      </c>
      <c r="L77" s="49">
        <v>24</v>
      </c>
      <c r="M77" s="49">
        <v>30</v>
      </c>
      <c r="N77" s="49">
        <v>35</v>
      </c>
      <c r="O77" s="49">
        <v>40</v>
      </c>
      <c r="P77" s="49">
        <v>45</v>
      </c>
    </row>
    <row r="78" spans="1:16" ht="38.25" customHeight="1" x14ac:dyDescent="0.25">
      <c r="A78" s="9" t="s">
        <v>78</v>
      </c>
      <c r="B78" s="125" t="s">
        <v>79</v>
      </c>
      <c r="C78" s="70"/>
      <c r="D78" s="70"/>
      <c r="E78" s="62" t="s">
        <v>24</v>
      </c>
      <c r="F78" s="47">
        <f t="shared" si="38"/>
        <v>1640</v>
      </c>
      <c r="G78" s="49">
        <v>80</v>
      </c>
      <c r="H78" s="49">
        <v>70</v>
      </c>
      <c r="I78" s="49">
        <v>300</v>
      </c>
      <c r="J78" s="49">
        <v>155</v>
      </c>
      <c r="K78" s="49">
        <v>160</v>
      </c>
      <c r="L78" s="49">
        <v>165</v>
      </c>
      <c r="M78" s="49">
        <v>170</v>
      </c>
      <c r="N78" s="49">
        <v>175</v>
      </c>
      <c r="O78" s="49">
        <v>180</v>
      </c>
      <c r="P78" s="49">
        <v>185</v>
      </c>
    </row>
    <row r="79" spans="1:16" ht="42" customHeight="1" x14ac:dyDescent="0.25">
      <c r="A79" s="62"/>
      <c r="B79" s="126"/>
      <c r="C79" s="70"/>
      <c r="D79" s="70"/>
      <c r="E79" s="62" t="s">
        <v>52</v>
      </c>
      <c r="F79" s="47">
        <f t="shared" si="38"/>
        <v>247.3</v>
      </c>
      <c r="G79" s="49">
        <v>247.3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</row>
    <row r="80" spans="1:16" ht="84.75" customHeight="1" x14ac:dyDescent="0.25">
      <c r="A80" s="9" t="s">
        <v>80</v>
      </c>
      <c r="B80" s="42" t="s">
        <v>81</v>
      </c>
      <c r="C80" s="70"/>
      <c r="D80" s="70"/>
      <c r="E80" s="62" t="s">
        <v>24</v>
      </c>
      <c r="F80" s="47">
        <f t="shared" si="38"/>
        <v>530</v>
      </c>
      <c r="G80" s="49">
        <v>10</v>
      </c>
      <c r="H80" s="49">
        <v>10</v>
      </c>
      <c r="I80" s="49">
        <v>53</v>
      </c>
      <c r="J80" s="49">
        <v>55</v>
      </c>
      <c r="K80" s="49">
        <v>60</v>
      </c>
      <c r="L80" s="49">
        <v>63</v>
      </c>
      <c r="M80" s="49">
        <v>65</v>
      </c>
      <c r="N80" s="49">
        <v>68</v>
      </c>
      <c r="O80" s="49">
        <v>71</v>
      </c>
      <c r="P80" s="49">
        <v>75</v>
      </c>
    </row>
    <row r="81" spans="1:16" ht="69" customHeight="1" x14ac:dyDescent="0.25">
      <c r="A81" s="9" t="s">
        <v>82</v>
      </c>
      <c r="B81" s="42" t="s">
        <v>83</v>
      </c>
      <c r="C81" s="70"/>
      <c r="D81" s="70"/>
      <c r="E81" s="62"/>
      <c r="F81" s="47">
        <f t="shared" si="38"/>
        <v>140</v>
      </c>
      <c r="G81" s="49">
        <v>10</v>
      </c>
      <c r="H81" s="49">
        <v>10</v>
      </c>
      <c r="I81" s="49">
        <v>15</v>
      </c>
      <c r="J81" s="49">
        <v>15</v>
      </c>
      <c r="K81" s="49">
        <v>15</v>
      </c>
      <c r="L81" s="49">
        <v>15</v>
      </c>
      <c r="M81" s="49">
        <v>15</v>
      </c>
      <c r="N81" s="49">
        <v>15</v>
      </c>
      <c r="O81" s="49">
        <v>15</v>
      </c>
      <c r="P81" s="49">
        <v>15</v>
      </c>
    </row>
    <row r="82" spans="1:16" ht="81" customHeight="1" x14ac:dyDescent="0.25">
      <c r="A82" s="9" t="s">
        <v>84</v>
      </c>
      <c r="B82" s="42" t="s">
        <v>85</v>
      </c>
      <c r="C82" s="70"/>
      <c r="D82" s="70"/>
      <c r="E82" s="62"/>
      <c r="F82" s="47">
        <f t="shared" si="38"/>
        <v>1180</v>
      </c>
      <c r="G82" s="49">
        <v>50</v>
      </c>
      <c r="H82" s="49">
        <v>50</v>
      </c>
      <c r="I82" s="49">
        <v>100</v>
      </c>
      <c r="J82" s="49">
        <v>110</v>
      </c>
      <c r="K82" s="49">
        <v>120</v>
      </c>
      <c r="L82" s="49">
        <v>130</v>
      </c>
      <c r="M82" s="49">
        <v>140</v>
      </c>
      <c r="N82" s="49">
        <v>150</v>
      </c>
      <c r="O82" s="49">
        <v>160</v>
      </c>
      <c r="P82" s="49">
        <v>170</v>
      </c>
    </row>
    <row r="83" spans="1:16" ht="15.75" customHeight="1" x14ac:dyDescent="0.25">
      <c r="A83" s="72" t="s">
        <v>18</v>
      </c>
      <c r="B83" s="72"/>
      <c r="C83" s="72"/>
      <c r="D83" s="72"/>
      <c r="E83" s="5" t="s">
        <v>32</v>
      </c>
      <c r="F83" s="47">
        <f t="shared" si="38"/>
        <v>5677.9</v>
      </c>
      <c r="G83" s="47">
        <f>G84+G85</f>
        <v>637.9</v>
      </c>
      <c r="H83" s="47">
        <f t="shared" ref="H83:P83" si="45">H84+H85</f>
        <v>200</v>
      </c>
      <c r="I83" s="47">
        <f t="shared" si="45"/>
        <v>500</v>
      </c>
      <c r="J83" s="47">
        <f t="shared" si="45"/>
        <v>529</v>
      </c>
      <c r="K83" s="47">
        <f t="shared" si="45"/>
        <v>561</v>
      </c>
      <c r="L83" s="47">
        <f t="shared" si="45"/>
        <v>589</v>
      </c>
      <c r="M83" s="47">
        <f t="shared" si="45"/>
        <v>620</v>
      </c>
      <c r="N83" s="47">
        <f t="shared" si="45"/>
        <v>650</v>
      </c>
      <c r="O83" s="47">
        <f t="shared" si="45"/>
        <v>680</v>
      </c>
      <c r="P83" s="47">
        <f t="shared" si="45"/>
        <v>711</v>
      </c>
    </row>
    <row r="84" spans="1:16" ht="25.5" customHeight="1" x14ac:dyDescent="0.25">
      <c r="A84" s="72"/>
      <c r="B84" s="72"/>
      <c r="C84" s="72"/>
      <c r="D84" s="72"/>
      <c r="E84" s="9" t="s">
        <v>24</v>
      </c>
      <c r="F84" s="47">
        <f t="shared" si="38"/>
        <v>4200</v>
      </c>
      <c r="G84" s="49">
        <f>G82+G81+G80+G78+G77+G76+G75+G73</f>
        <v>210</v>
      </c>
      <c r="H84" s="49">
        <f t="shared" ref="H84:M84" si="46">H72</f>
        <v>200</v>
      </c>
      <c r="I84" s="49">
        <f t="shared" si="46"/>
        <v>500</v>
      </c>
      <c r="J84" s="49">
        <f t="shared" si="46"/>
        <v>379</v>
      </c>
      <c r="K84" s="49">
        <f t="shared" si="46"/>
        <v>411</v>
      </c>
      <c r="L84" s="49">
        <f t="shared" si="46"/>
        <v>439</v>
      </c>
      <c r="M84" s="49">
        <f t="shared" si="46"/>
        <v>470</v>
      </c>
      <c r="N84" s="49">
        <f t="shared" ref="N84:P84" si="47">N72</f>
        <v>500</v>
      </c>
      <c r="O84" s="49">
        <f t="shared" si="47"/>
        <v>530</v>
      </c>
      <c r="P84" s="49">
        <f t="shared" si="47"/>
        <v>561</v>
      </c>
    </row>
    <row r="85" spans="1:16" ht="30.2" customHeight="1" x14ac:dyDescent="0.25">
      <c r="A85" s="72"/>
      <c r="B85" s="72"/>
      <c r="C85" s="72"/>
      <c r="D85" s="72"/>
      <c r="E85" s="9" t="s">
        <v>52</v>
      </c>
      <c r="F85" s="47">
        <f>SUM(G85:P85)</f>
        <v>1477.9</v>
      </c>
      <c r="G85" s="49">
        <f>G74+G71+G79</f>
        <v>427.9</v>
      </c>
      <c r="H85" s="49">
        <f t="shared" ref="H85:M85" si="48">H71</f>
        <v>0</v>
      </c>
      <c r="I85" s="49">
        <f t="shared" si="48"/>
        <v>0</v>
      </c>
      <c r="J85" s="49">
        <f t="shared" si="48"/>
        <v>150</v>
      </c>
      <c r="K85" s="49">
        <f t="shared" si="48"/>
        <v>150</v>
      </c>
      <c r="L85" s="49">
        <f t="shared" si="48"/>
        <v>150</v>
      </c>
      <c r="M85" s="49">
        <f t="shared" si="48"/>
        <v>150</v>
      </c>
      <c r="N85" s="49">
        <f t="shared" ref="N85:P85" si="49">N71</f>
        <v>150</v>
      </c>
      <c r="O85" s="49">
        <f t="shared" si="49"/>
        <v>150</v>
      </c>
      <c r="P85" s="49">
        <f t="shared" si="49"/>
        <v>150</v>
      </c>
    </row>
    <row r="86" spans="1:16" ht="21.2" customHeight="1" x14ac:dyDescent="0.3">
      <c r="A86" s="94" t="s">
        <v>53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6"/>
    </row>
    <row r="87" spans="1:16" ht="15" customHeight="1" x14ac:dyDescent="0.25">
      <c r="A87" s="73" t="s">
        <v>0</v>
      </c>
      <c r="B87" s="73" t="s">
        <v>1</v>
      </c>
      <c r="C87" s="74" t="s">
        <v>2</v>
      </c>
      <c r="D87" s="75" t="s">
        <v>5</v>
      </c>
      <c r="E87" s="75" t="s">
        <v>6</v>
      </c>
      <c r="F87" s="91" t="s">
        <v>4</v>
      </c>
      <c r="G87" s="92"/>
      <c r="H87" s="92"/>
      <c r="I87" s="92"/>
      <c r="J87" s="92"/>
      <c r="K87" s="92"/>
      <c r="L87" s="92"/>
      <c r="M87" s="92"/>
      <c r="N87" s="92"/>
      <c r="O87" s="92"/>
      <c r="P87" s="93"/>
    </row>
    <row r="88" spans="1:16" ht="21.75" customHeight="1" x14ac:dyDescent="0.25">
      <c r="A88" s="73"/>
      <c r="B88" s="73"/>
      <c r="C88" s="74"/>
      <c r="D88" s="76"/>
      <c r="E88" s="76"/>
      <c r="F88" s="37" t="s">
        <v>22</v>
      </c>
      <c r="G88" s="37">
        <v>2021</v>
      </c>
      <c r="H88" s="37">
        <v>2022</v>
      </c>
      <c r="I88" s="37">
        <v>2023</v>
      </c>
      <c r="J88" s="37">
        <v>2024</v>
      </c>
      <c r="K88" s="37">
        <v>2025</v>
      </c>
      <c r="L88" s="37">
        <v>2026</v>
      </c>
      <c r="M88" s="37">
        <v>2027</v>
      </c>
      <c r="N88" s="37">
        <v>2028</v>
      </c>
      <c r="O88" s="17">
        <v>2029</v>
      </c>
      <c r="P88" s="17">
        <v>2030</v>
      </c>
    </row>
    <row r="89" spans="1:16" x14ac:dyDescent="0.25">
      <c r="A89" s="43">
        <v>1</v>
      </c>
      <c r="B89" s="43">
        <v>2</v>
      </c>
      <c r="C89" s="43">
        <v>3</v>
      </c>
      <c r="D89" s="43">
        <v>4</v>
      </c>
      <c r="E89" s="43">
        <v>5</v>
      </c>
      <c r="F89" s="23">
        <v>6</v>
      </c>
      <c r="G89" s="23">
        <v>7</v>
      </c>
      <c r="H89" s="23">
        <v>8</v>
      </c>
      <c r="I89" s="23">
        <v>9</v>
      </c>
      <c r="J89" s="23">
        <v>10</v>
      </c>
      <c r="K89" s="23">
        <v>11</v>
      </c>
      <c r="L89" s="23">
        <v>12</v>
      </c>
      <c r="M89" s="23">
        <v>13</v>
      </c>
      <c r="N89" s="23">
        <v>14</v>
      </c>
      <c r="O89" s="18">
        <v>15</v>
      </c>
      <c r="P89" s="18">
        <v>16</v>
      </c>
    </row>
    <row r="90" spans="1:16" ht="40.5" customHeight="1" x14ac:dyDescent="0.25">
      <c r="A90" s="8" t="s">
        <v>8</v>
      </c>
      <c r="B90" s="77" t="s">
        <v>9</v>
      </c>
      <c r="C90" s="78"/>
      <c r="D90" s="79"/>
      <c r="E90" s="8" t="s">
        <v>10</v>
      </c>
      <c r="F90" s="47">
        <f t="shared" ref="F90:F111" si="50">SUM(G90:P90)</f>
        <v>6574.7</v>
      </c>
      <c r="G90" s="47">
        <f>G91+G92+G93</f>
        <v>904.69999999999993</v>
      </c>
      <c r="H90" s="47">
        <f t="shared" ref="H90:P90" si="51">H91</f>
        <v>630</v>
      </c>
      <c r="I90" s="47">
        <f t="shared" si="51"/>
        <v>630</v>
      </c>
      <c r="J90" s="47">
        <f t="shared" si="51"/>
        <v>630</v>
      </c>
      <c r="K90" s="47">
        <f t="shared" si="51"/>
        <v>630</v>
      </c>
      <c r="L90" s="47">
        <f t="shared" si="51"/>
        <v>630</v>
      </c>
      <c r="M90" s="47">
        <f t="shared" si="51"/>
        <v>630</v>
      </c>
      <c r="N90" s="47">
        <f t="shared" si="51"/>
        <v>630</v>
      </c>
      <c r="O90" s="47">
        <f t="shared" si="51"/>
        <v>630</v>
      </c>
      <c r="P90" s="47">
        <f t="shared" si="51"/>
        <v>630</v>
      </c>
    </row>
    <row r="91" spans="1:16" ht="36" customHeight="1" x14ac:dyDescent="0.25">
      <c r="A91" s="9" t="s">
        <v>12</v>
      </c>
      <c r="B91" s="40" t="s">
        <v>7</v>
      </c>
      <c r="C91" s="9" t="s">
        <v>94</v>
      </c>
      <c r="D91" s="69" t="s">
        <v>103</v>
      </c>
      <c r="E91" s="69" t="s">
        <v>24</v>
      </c>
      <c r="F91" s="47">
        <f t="shared" si="50"/>
        <v>6162.4</v>
      </c>
      <c r="G91" s="49">
        <v>492.4</v>
      </c>
      <c r="H91" s="49">
        <v>630</v>
      </c>
      <c r="I91" s="49">
        <v>630</v>
      </c>
      <c r="J91" s="49">
        <v>630</v>
      </c>
      <c r="K91" s="49">
        <v>630</v>
      </c>
      <c r="L91" s="49">
        <v>630</v>
      </c>
      <c r="M91" s="49">
        <v>630</v>
      </c>
      <c r="N91" s="49">
        <v>630</v>
      </c>
      <c r="O91" s="49">
        <v>630</v>
      </c>
      <c r="P91" s="49">
        <v>630</v>
      </c>
    </row>
    <row r="92" spans="1:16" ht="23.25" customHeight="1" x14ac:dyDescent="0.25">
      <c r="A92" s="64" t="s">
        <v>25</v>
      </c>
      <c r="B92" s="40" t="s">
        <v>3</v>
      </c>
      <c r="C92" s="64"/>
      <c r="D92" s="70"/>
      <c r="E92" s="70"/>
      <c r="F92" s="47">
        <f t="shared" si="50"/>
        <v>40.299999999999997</v>
      </c>
      <c r="G92" s="49">
        <v>40.299999999999997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</row>
    <row r="93" spans="1:16" ht="32.25" customHeight="1" x14ac:dyDescent="0.25">
      <c r="A93" s="64" t="s">
        <v>117</v>
      </c>
      <c r="B93" s="40" t="s">
        <v>97</v>
      </c>
      <c r="C93" s="64" t="s">
        <v>94</v>
      </c>
      <c r="D93" s="71"/>
      <c r="E93" s="71"/>
      <c r="F93" s="47">
        <f t="shared" si="50"/>
        <v>372</v>
      </c>
      <c r="G93" s="49">
        <v>372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</row>
    <row r="94" spans="1:16" ht="36" customHeight="1" x14ac:dyDescent="0.25">
      <c r="A94" s="8" t="s">
        <v>11</v>
      </c>
      <c r="B94" s="77" t="s">
        <v>106</v>
      </c>
      <c r="C94" s="78"/>
      <c r="D94" s="79"/>
      <c r="E94" s="8" t="s">
        <v>10</v>
      </c>
      <c r="F94" s="47">
        <f t="shared" si="50"/>
        <v>7079</v>
      </c>
      <c r="G94" s="47">
        <f>G95</f>
        <v>257</v>
      </c>
      <c r="H94" s="47">
        <f t="shared" ref="H94:P94" si="52">H95</f>
        <v>657</v>
      </c>
      <c r="I94" s="47">
        <f t="shared" si="52"/>
        <v>657</v>
      </c>
      <c r="J94" s="47">
        <f t="shared" si="52"/>
        <v>761</v>
      </c>
      <c r="K94" s="47">
        <f t="shared" si="52"/>
        <v>773</v>
      </c>
      <c r="L94" s="47">
        <f t="shared" si="52"/>
        <v>780</v>
      </c>
      <c r="M94" s="47">
        <f t="shared" si="52"/>
        <v>787</v>
      </c>
      <c r="N94" s="47">
        <f t="shared" si="52"/>
        <v>794</v>
      </c>
      <c r="O94" s="47">
        <f t="shared" si="52"/>
        <v>801</v>
      </c>
      <c r="P94" s="47">
        <f t="shared" si="52"/>
        <v>812</v>
      </c>
    </row>
    <row r="95" spans="1:16" ht="37.5" customHeight="1" x14ac:dyDescent="0.25">
      <c r="A95" s="9" t="s">
        <v>13</v>
      </c>
      <c r="B95" s="44" t="s">
        <v>96</v>
      </c>
      <c r="C95" s="80" t="s">
        <v>94</v>
      </c>
      <c r="D95" s="80" t="s">
        <v>103</v>
      </c>
      <c r="E95" s="9" t="s">
        <v>19</v>
      </c>
      <c r="F95" s="47">
        <f t="shared" si="50"/>
        <v>7079</v>
      </c>
      <c r="G95" s="49">
        <f t="shared" ref="G95:P95" si="53">SUM(G96:G99)</f>
        <v>257</v>
      </c>
      <c r="H95" s="49">
        <f t="shared" si="53"/>
        <v>657</v>
      </c>
      <c r="I95" s="49">
        <v>657</v>
      </c>
      <c r="J95" s="49">
        <f t="shared" si="53"/>
        <v>761</v>
      </c>
      <c r="K95" s="49">
        <f t="shared" si="53"/>
        <v>773</v>
      </c>
      <c r="L95" s="49">
        <f t="shared" si="53"/>
        <v>780</v>
      </c>
      <c r="M95" s="49">
        <f t="shared" si="53"/>
        <v>787</v>
      </c>
      <c r="N95" s="49">
        <f t="shared" si="53"/>
        <v>794</v>
      </c>
      <c r="O95" s="49">
        <f t="shared" si="53"/>
        <v>801</v>
      </c>
      <c r="P95" s="49">
        <f t="shared" si="53"/>
        <v>812</v>
      </c>
    </row>
    <row r="96" spans="1:16" ht="15.75" x14ac:dyDescent="0.25">
      <c r="A96" s="9" t="s">
        <v>14</v>
      </c>
      <c r="B96" s="40" t="s">
        <v>3</v>
      </c>
      <c r="C96" s="80"/>
      <c r="D96" s="80"/>
      <c r="E96" s="69" t="s">
        <v>24</v>
      </c>
      <c r="F96" s="47">
        <f t="shared" si="50"/>
        <v>476</v>
      </c>
      <c r="G96" s="49">
        <v>0</v>
      </c>
      <c r="H96" s="49">
        <v>45</v>
      </c>
      <c r="I96" s="49">
        <v>47</v>
      </c>
      <c r="J96" s="49">
        <v>49</v>
      </c>
      <c r="K96" s="49">
        <v>51</v>
      </c>
      <c r="L96" s="49">
        <v>53</v>
      </c>
      <c r="M96" s="49">
        <v>55</v>
      </c>
      <c r="N96" s="49">
        <v>57</v>
      </c>
      <c r="O96" s="49">
        <v>59</v>
      </c>
      <c r="P96" s="49">
        <v>60</v>
      </c>
    </row>
    <row r="97" spans="1:18" ht="25.5" x14ac:dyDescent="0.25">
      <c r="A97" s="9" t="s">
        <v>15</v>
      </c>
      <c r="B97" s="40" t="s">
        <v>97</v>
      </c>
      <c r="C97" s="80"/>
      <c r="D97" s="80"/>
      <c r="E97" s="70"/>
      <c r="F97" s="47">
        <f t="shared" si="50"/>
        <v>3280</v>
      </c>
      <c r="G97" s="49">
        <v>0</v>
      </c>
      <c r="H97" s="49">
        <v>355</v>
      </c>
      <c r="I97" s="49">
        <v>265</v>
      </c>
      <c r="J97" s="49">
        <v>360</v>
      </c>
      <c r="K97" s="49">
        <v>370</v>
      </c>
      <c r="L97" s="49">
        <v>375</v>
      </c>
      <c r="M97" s="49">
        <v>380</v>
      </c>
      <c r="N97" s="49">
        <v>385</v>
      </c>
      <c r="O97" s="49">
        <v>390</v>
      </c>
      <c r="P97" s="49">
        <v>400</v>
      </c>
    </row>
    <row r="98" spans="1:18" ht="25.5" x14ac:dyDescent="0.25">
      <c r="A98" s="9" t="s">
        <v>16</v>
      </c>
      <c r="B98" s="40" t="s">
        <v>20</v>
      </c>
      <c r="C98" s="80"/>
      <c r="D98" s="80"/>
      <c r="E98" s="70"/>
      <c r="F98" s="47">
        <f t="shared" si="50"/>
        <v>56</v>
      </c>
      <c r="G98" s="49">
        <v>0</v>
      </c>
      <c r="H98" s="49">
        <v>7</v>
      </c>
      <c r="I98" s="49">
        <v>0</v>
      </c>
      <c r="J98" s="49">
        <v>7</v>
      </c>
      <c r="K98" s="49">
        <v>7</v>
      </c>
      <c r="L98" s="49">
        <v>7</v>
      </c>
      <c r="M98" s="49">
        <v>7</v>
      </c>
      <c r="N98" s="49">
        <v>7</v>
      </c>
      <c r="O98" s="49">
        <v>7</v>
      </c>
      <c r="P98" s="49">
        <v>7</v>
      </c>
    </row>
    <row r="99" spans="1:18" ht="25.5" x14ac:dyDescent="0.25">
      <c r="A99" s="9" t="s">
        <v>17</v>
      </c>
      <c r="B99" s="26" t="s">
        <v>95</v>
      </c>
      <c r="C99" s="80"/>
      <c r="D99" s="80"/>
      <c r="E99" s="71"/>
      <c r="F99" s="47">
        <f t="shared" si="50"/>
        <v>3267</v>
      </c>
      <c r="G99" s="49">
        <v>257</v>
      </c>
      <c r="H99" s="49">
        <v>250</v>
      </c>
      <c r="I99" s="49">
        <v>345</v>
      </c>
      <c r="J99" s="49">
        <v>345</v>
      </c>
      <c r="K99" s="49">
        <v>345</v>
      </c>
      <c r="L99" s="49">
        <v>345</v>
      </c>
      <c r="M99" s="49">
        <v>345</v>
      </c>
      <c r="N99" s="49">
        <v>345</v>
      </c>
      <c r="O99" s="49">
        <v>345</v>
      </c>
      <c r="P99" s="49">
        <v>345</v>
      </c>
    </row>
    <row r="100" spans="1:18" ht="38.25" x14ac:dyDescent="0.25">
      <c r="A100" s="8" t="s">
        <v>37</v>
      </c>
      <c r="B100" s="77" t="s">
        <v>86</v>
      </c>
      <c r="C100" s="78"/>
      <c r="D100" s="79"/>
      <c r="E100" s="8" t="s">
        <v>10</v>
      </c>
      <c r="F100" s="47">
        <f t="shared" si="50"/>
        <v>7880</v>
      </c>
      <c r="G100" s="47">
        <f>G101+G105</f>
        <v>620</v>
      </c>
      <c r="H100" s="47">
        <f t="shared" ref="H100:P100" si="54">H101+H105</f>
        <v>680</v>
      </c>
      <c r="I100" s="47">
        <f t="shared" si="54"/>
        <v>735</v>
      </c>
      <c r="J100" s="47">
        <f t="shared" si="54"/>
        <v>760</v>
      </c>
      <c r="K100" s="47">
        <f t="shared" si="54"/>
        <v>785</v>
      </c>
      <c r="L100" s="47">
        <f t="shared" si="54"/>
        <v>810</v>
      </c>
      <c r="M100" s="47">
        <f t="shared" si="54"/>
        <v>835</v>
      </c>
      <c r="N100" s="47">
        <f t="shared" si="54"/>
        <v>860</v>
      </c>
      <c r="O100" s="47">
        <f t="shared" si="54"/>
        <v>885</v>
      </c>
      <c r="P100" s="47">
        <f t="shared" si="54"/>
        <v>910</v>
      </c>
    </row>
    <row r="101" spans="1:18" ht="25.5" customHeight="1" x14ac:dyDescent="0.25">
      <c r="A101" s="9" t="s">
        <v>39</v>
      </c>
      <c r="B101" s="45" t="s">
        <v>87</v>
      </c>
      <c r="C101" s="46"/>
      <c r="D101" s="69" t="s">
        <v>105</v>
      </c>
      <c r="E101" s="9" t="s">
        <v>19</v>
      </c>
      <c r="F101" s="47">
        <f t="shared" si="50"/>
        <v>3440</v>
      </c>
      <c r="G101" s="47">
        <f t="shared" ref="G101:P101" si="55">SUM(G102:G104)</f>
        <v>200</v>
      </c>
      <c r="H101" s="47">
        <f t="shared" si="55"/>
        <v>260</v>
      </c>
      <c r="I101" s="47">
        <f t="shared" si="55"/>
        <v>285</v>
      </c>
      <c r="J101" s="47">
        <f t="shared" si="55"/>
        <v>310</v>
      </c>
      <c r="K101" s="47">
        <f t="shared" si="55"/>
        <v>335</v>
      </c>
      <c r="L101" s="47">
        <f t="shared" si="55"/>
        <v>360</v>
      </c>
      <c r="M101" s="47">
        <f t="shared" si="55"/>
        <v>385</v>
      </c>
      <c r="N101" s="47">
        <f t="shared" si="55"/>
        <v>410</v>
      </c>
      <c r="O101" s="47">
        <f t="shared" si="55"/>
        <v>435</v>
      </c>
      <c r="P101" s="47">
        <f t="shared" si="55"/>
        <v>460</v>
      </c>
    </row>
    <row r="102" spans="1:18" ht="25.5" x14ac:dyDescent="0.25">
      <c r="A102" s="9" t="s">
        <v>91</v>
      </c>
      <c r="B102" s="42" t="s">
        <v>88</v>
      </c>
      <c r="C102" s="9" t="s">
        <v>100</v>
      </c>
      <c r="D102" s="70"/>
      <c r="E102" s="69" t="s">
        <v>24</v>
      </c>
      <c r="F102" s="47">
        <f t="shared" si="50"/>
        <v>720</v>
      </c>
      <c r="G102" s="49">
        <v>0</v>
      </c>
      <c r="H102" s="49">
        <v>60</v>
      </c>
      <c r="I102" s="49">
        <v>65</v>
      </c>
      <c r="J102" s="49">
        <v>70</v>
      </c>
      <c r="K102" s="49">
        <v>75</v>
      </c>
      <c r="L102" s="49">
        <v>80</v>
      </c>
      <c r="M102" s="49">
        <v>85</v>
      </c>
      <c r="N102" s="49">
        <v>90</v>
      </c>
      <c r="O102" s="49">
        <v>95</v>
      </c>
      <c r="P102" s="49">
        <v>100</v>
      </c>
    </row>
    <row r="103" spans="1:18" ht="15.75" x14ac:dyDescent="0.25">
      <c r="A103" s="9" t="s">
        <v>92</v>
      </c>
      <c r="B103" s="42" t="s">
        <v>98</v>
      </c>
      <c r="C103" s="9" t="s">
        <v>94</v>
      </c>
      <c r="D103" s="70"/>
      <c r="E103" s="70"/>
      <c r="F103" s="47">
        <f t="shared" si="50"/>
        <v>1860</v>
      </c>
      <c r="G103" s="49">
        <v>150</v>
      </c>
      <c r="H103" s="49">
        <v>150</v>
      </c>
      <c r="I103" s="49">
        <v>160</v>
      </c>
      <c r="J103" s="49">
        <v>170</v>
      </c>
      <c r="K103" s="49">
        <v>180</v>
      </c>
      <c r="L103" s="49">
        <v>190</v>
      </c>
      <c r="M103" s="49">
        <v>200</v>
      </c>
      <c r="N103" s="49">
        <v>210</v>
      </c>
      <c r="O103" s="49">
        <v>220</v>
      </c>
      <c r="P103" s="49">
        <v>230</v>
      </c>
    </row>
    <row r="104" spans="1:18" ht="75.75" customHeight="1" x14ac:dyDescent="0.25">
      <c r="A104" s="9" t="s">
        <v>93</v>
      </c>
      <c r="B104" s="42" t="s">
        <v>89</v>
      </c>
      <c r="C104" s="9" t="s">
        <v>90</v>
      </c>
      <c r="D104" s="70"/>
      <c r="E104" s="70"/>
      <c r="F104" s="47">
        <f t="shared" si="50"/>
        <v>860</v>
      </c>
      <c r="G104" s="49">
        <v>50</v>
      </c>
      <c r="H104" s="49">
        <v>50</v>
      </c>
      <c r="I104" s="49">
        <v>60</v>
      </c>
      <c r="J104" s="49">
        <v>70</v>
      </c>
      <c r="K104" s="49">
        <v>80</v>
      </c>
      <c r="L104" s="49">
        <v>90</v>
      </c>
      <c r="M104" s="49">
        <v>100</v>
      </c>
      <c r="N104" s="49">
        <v>110</v>
      </c>
      <c r="O104" s="49">
        <v>120</v>
      </c>
      <c r="P104" s="49">
        <v>130</v>
      </c>
    </row>
    <row r="105" spans="1:18" ht="40.700000000000003" customHeight="1" x14ac:dyDescent="0.25">
      <c r="A105" s="9" t="s">
        <v>101</v>
      </c>
      <c r="B105" s="40" t="s">
        <v>99</v>
      </c>
      <c r="C105" s="9" t="s">
        <v>94</v>
      </c>
      <c r="D105" s="71"/>
      <c r="E105" s="71"/>
      <c r="F105" s="47">
        <f t="shared" si="50"/>
        <v>4440</v>
      </c>
      <c r="G105" s="47">
        <v>420</v>
      </c>
      <c r="H105" s="47">
        <v>420</v>
      </c>
      <c r="I105" s="47">
        <v>450</v>
      </c>
      <c r="J105" s="47">
        <v>450</v>
      </c>
      <c r="K105" s="47">
        <v>450</v>
      </c>
      <c r="L105" s="47">
        <v>450</v>
      </c>
      <c r="M105" s="47">
        <v>450</v>
      </c>
      <c r="N105" s="47">
        <v>450</v>
      </c>
      <c r="O105" s="47">
        <v>450</v>
      </c>
      <c r="P105" s="47">
        <v>450</v>
      </c>
    </row>
    <row r="106" spans="1:18" ht="15.75" x14ac:dyDescent="0.25">
      <c r="A106" s="81" t="s">
        <v>18</v>
      </c>
      <c r="B106" s="81"/>
      <c r="C106" s="81"/>
      <c r="D106" s="81"/>
      <c r="E106" s="1" t="s">
        <v>32</v>
      </c>
      <c r="F106" s="47">
        <f t="shared" si="50"/>
        <v>21533.7</v>
      </c>
      <c r="G106" s="47">
        <f>G90+G94+G100</f>
        <v>1781.6999999999998</v>
      </c>
      <c r="H106" s="47">
        <f t="shared" ref="H106:P106" si="56">H90+H94+H100</f>
        <v>1967</v>
      </c>
      <c r="I106" s="47">
        <f t="shared" si="56"/>
        <v>2022</v>
      </c>
      <c r="J106" s="48">
        <f t="shared" si="56"/>
        <v>2151</v>
      </c>
      <c r="K106" s="48">
        <f t="shared" si="56"/>
        <v>2188</v>
      </c>
      <c r="L106" s="48">
        <f t="shared" si="56"/>
        <v>2220</v>
      </c>
      <c r="M106" s="48">
        <f t="shared" si="56"/>
        <v>2252</v>
      </c>
      <c r="N106" s="48">
        <f t="shared" si="56"/>
        <v>2284</v>
      </c>
      <c r="O106" s="48">
        <f t="shared" si="56"/>
        <v>2316</v>
      </c>
      <c r="P106" s="48">
        <f t="shared" si="56"/>
        <v>2352</v>
      </c>
    </row>
    <row r="107" spans="1:18" ht="25.5" x14ac:dyDescent="0.25">
      <c r="A107" s="81"/>
      <c r="B107" s="81"/>
      <c r="C107" s="81"/>
      <c r="D107" s="81"/>
      <c r="E107" s="2" t="s">
        <v>24</v>
      </c>
      <c r="F107" s="47">
        <f t="shared" si="50"/>
        <v>21533.7</v>
      </c>
      <c r="G107" s="49">
        <f>G100+G94+G90</f>
        <v>1781.6999999999998</v>
      </c>
      <c r="H107" s="49">
        <f t="shared" ref="H107:P107" si="57">H100+H94+H90</f>
        <v>1967</v>
      </c>
      <c r="I107" s="49">
        <f t="shared" si="57"/>
        <v>2022</v>
      </c>
      <c r="J107" s="53">
        <f t="shared" si="57"/>
        <v>2151</v>
      </c>
      <c r="K107" s="53">
        <f t="shared" si="57"/>
        <v>2188</v>
      </c>
      <c r="L107" s="53">
        <f t="shared" si="57"/>
        <v>2220</v>
      </c>
      <c r="M107" s="53">
        <f t="shared" si="57"/>
        <v>2252</v>
      </c>
      <c r="N107" s="53">
        <f t="shared" si="57"/>
        <v>2284</v>
      </c>
      <c r="O107" s="53">
        <f t="shared" si="57"/>
        <v>2316</v>
      </c>
      <c r="P107" s="53">
        <f t="shared" si="57"/>
        <v>2352</v>
      </c>
    </row>
    <row r="108" spans="1:18" ht="15.75" customHeight="1" x14ac:dyDescent="0.25">
      <c r="A108" s="81" t="s">
        <v>102</v>
      </c>
      <c r="B108" s="81"/>
      <c r="C108" s="81"/>
      <c r="D108" s="81"/>
      <c r="E108" s="1" t="s">
        <v>32</v>
      </c>
      <c r="F108" s="47">
        <f t="shared" si="50"/>
        <v>63497.32</v>
      </c>
      <c r="G108" s="47">
        <f>G109+G110+G111</f>
        <v>3465.6</v>
      </c>
      <c r="H108" s="47">
        <f t="shared" ref="H108:P108" si="58">H109+H110+H111</f>
        <v>3481.61</v>
      </c>
      <c r="I108" s="47">
        <f t="shared" si="58"/>
        <v>3896.11</v>
      </c>
      <c r="J108" s="47">
        <f t="shared" si="58"/>
        <v>6893</v>
      </c>
      <c r="K108" s="47">
        <f t="shared" si="58"/>
        <v>7097</v>
      </c>
      <c r="L108" s="47">
        <f t="shared" si="58"/>
        <v>7302</v>
      </c>
      <c r="M108" s="47">
        <f t="shared" si="58"/>
        <v>7470</v>
      </c>
      <c r="N108" s="47">
        <f t="shared" si="58"/>
        <v>7737</v>
      </c>
      <c r="O108" s="47">
        <f t="shared" si="58"/>
        <v>7954</v>
      </c>
      <c r="P108" s="47">
        <f t="shared" si="58"/>
        <v>8201</v>
      </c>
    </row>
    <row r="109" spans="1:18" ht="25.5" x14ac:dyDescent="0.25">
      <c r="A109" s="81"/>
      <c r="B109" s="81"/>
      <c r="C109" s="81"/>
      <c r="D109" s="81"/>
      <c r="E109" s="2" t="s">
        <v>24</v>
      </c>
      <c r="F109" s="47">
        <f t="shared" si="50"/>
        <v>44044.82</v>
      </c>
      <c r="G109" s="49">
        <f>G107+G84+G64+G43+G28</f>
        <v>2751.7</v>
      </c>
      <c r="H109" s="53">
        <f t="shared" ref="H109:P109" si="59">H107+H84+H64+H43+H27</f>
        <v>3013.81</v>
      </c>
      <c r="I109" s="53">
        <f t="shared" si="59"/>
        <v>3433.31</v>
      </c>
      <c r="J109" s="53">
        <f t="shared" si="59"/>
        <v>4349</v>
      </c>
      <c r="K109" s="53">
        <f t="shared" si="59"/>
        <v>4553</v>
      </c>
      <c r="L109" s="53">
        <f t="shared" si="59"/>
        <v>4758</v>
      </c>
      <c r="M109" s="53">
        <f t="shared" si="59"/>
        <v>4926</v>
      </c>
      <c r="N109" s="53">
        <f t="shared" si="59"/>
        <v>5193</v>
      </c>
      <c r="O109" s="53">
        <f t="shared" si="59"/>
        <v>5410</v>
      </c>
      <c r="P109" s="53">
        <f t="shared" si="59"/>
        <v>5657</v>
      </c>
      <c r="R109" s="59"/>
    </row>
    <row r="110" spans="1:18" ht="25.5" x14ac:dyDescent="0.25">
      <c r="A110" s="81"/>
      <c r="B110" s="81"/>
      <c r="C110" s="81"/>
      <c r="D110" s="81"/>
      <c r="E110" s="2" t="s">
        <v>52</v>
      </c>
      <c r="F110" s="47">
        <f t="shared" si="50"/>
        <v>17459.899999999998</v>
      </c>
      <c r="G110" s="49">
        <f>G85+G65+G45+G29</f>
        <v>713.9</v>
      </c>
      <c r="H110" s="53">
        <f t="shared" ref="H110:P110" si="60">H85+H65+H45</f>
        <v>229.5</v>
      </c>
      <c r="I110" s="53">
        <f t="shared" si="60"/>
        <v>228.9</v>
      </c>
      <c r="J110" s="53">
        <f t="shared" si="60"/>
        <v>2326.8000000000002</v>
      </c>
      <c r="K110" s="53">
        <f t="shared" si="60"/>
        <v>2326.8000000000002</v>
      </c>
      <c r="L110" s="53">
        <f t="shared" si="60"/>
        <v>2326.8000000000002</v>
      </c>
      <c r="M110" s="53">
        <f t="shared" si="60"/>
        <v>2326.8000000000002</v>
      </c>
      <c r="N110" s="53">
        <f t="shared" si="60"/>
        <v>2326.8000000000002</v>
      </c>
      <c r="O110" s="53">
        <f t="shared" si="60"/>
        <v>2326.8000000000002</v>
      </c>
      <c r="P110" s="53">
        <f t="shared" si="60"/>
        <v>2326.8000000000002</v>
      </c>
    </row>
    <row r="111" spans="1:18" ht="25.5" x14ac:dyDescent="0.25">
      <c r="A111" s="81"/>
      <c r="B111" s="81"/>
      <c r="C111" s="81"/>
      <c r="D111" s="81"/>
      <c r="E111" s="9" t="s">
        <v>51</v>
      </c>
      <c r="F111" s="48">
        <f t="shared" si="50"/>
        <v>1992.6000000000004</v>
      </c>
      <c r="G111" s="54">
        <f>G44</f>
        <v>0</v>
      </c>
      <c r="H111" s="54">
        <f t="shared" ref="H111:P111" si="61">H44</f>
        <v>238.3</v>
      </c>
      <c r="I111" s="54">
        <f t="shared" si="61"/>
        <v>233.9</v>
      </c>
      <c r="J111" s="54">
        <f t="shared" si="61"/>
        <v>217.2</v>
      </c>
      <c r="K111" s="54">
        <f t="shared" si="61"/>
        <v>217.2</v>
      </c>
      <c r="L111" s="54">
        <f t="shared" si="61"/>
        <v>217.2</v>
      </c>
      <c r="M111" s="54">
        <f t="shared" si="61"/>
        <v>217.2</v>
      </c>
      <c r="N111" s="54">
        <f t="shared" si="61"/>
        <v>217.2</v>
      </c>
      <c r="O111" s="54">
        <f t="shared" si="61"/>
        <v>217.2</v>
      </c>
      <c r="P111" s="54">
        <f t="shared" si="61"/>
        <v>217.2</v>
      </c>
    </row>
    <row r="114" spans="1:15" x14ac:dyDescent="0.25">
      <c r="A114" s="139" t="s">
        <v>123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</sheetData>
  <mergeCells count="93">
    <mergeCell ref="A114:O114"/>
    <mergeCell ref="B73:B74"/>
    <mergeCell ref="A73:A74"/>
    <mergeCell ref="E75:E77"/>
    <mergeCell ref="A9:P9"/>
    <mergeCell ref="B25:D25"/>
    <mergeCell ref="B18:D18"/>
    <mergeCell ref="C15:C17"/>
    <mergeCell ref="B14:D14"/>
    <mergeCell ref="E11:E12"/>
    <mergeCell ref="D11:D12"/>
    <mergeCell ref="C11:C12"/>
    <mergeCell ref="B11:B12"/>
    <mergeCell ref="A11:A12"/>
    <mergeCell ref="E16:E17"/>
    <mergeCell ref="E20:E21"/>
    <mergeCell ref="A22:A23"/>
    <mergeCell ref="B22:B23"/>
    <mergeCell ref="D15:D17"/>
    <mergeCell ref="C19:C24"/>
    <mergeCell ref="D19:D24"/>
    <mergeCell ref="A27:D29"/>
    <mergeCell ref="B90:D90"/>
    <mergeCell ref="A31:A32"/>
    <mergeCell ref="B31:B32"/>
    <mergeCell ref="B78:B79"/>
    <mergeCell ref="A47:A48"/>
    <mergeCell ref="B47:B48"/>
    <mergeCell ref="C47:C48"/>
    <mergeCell ref="D47:D48"/>
    <mergeCell ref="A67:A68"/>
    <mergeCell ref="B67:B68"/>
    <mergeCell ref="C67:C68"/>
    <mergeCell ref="D67:D68"/>
    <mergeCell ref="E31:E32"/>
    <mergeCell ref="A42:D45"/>
    <mergeCell ref="B34:D34"/>
    <mergeCell ref="D35:D36"/>
    <mergeCell ref="E35:E36"/>
    <mergeCell ref="B37:D37"/>
    <mergeCell ref="A38:A41"/>
    <mergeCell ref="B38:B41"/>
    <mergeCell ref="C38:C41"/>
    <mergeCell ref="D38:D41"/>
    <mergeCell ref="C31:C32"/>
    <mergeCell ref="D31:D32"/>
    <mergeCell ref="E47:E48"/>
    <mergeCell ref="B61:D61"/>
    <mergeCell ref="A63:D65"/>
    <mergeCell ref="C59:C60"/>
    <mergeCell ref="B50:D50"/>
    <mergeCell ref="A51:A52"/>
    <mergeCell ref="D51:D52"/>
    <mergeCell ref="B53:D53"/>
    <mergeCell ref="A54:A56"/>
    <mergeCell ref="B54:B56"/>
    <mergeCell ref="D54:D57"/>
    <mergeCell ref="C54:C57"/>
    <mergeCell ref="C51:C52"/>
    <mergeCell ref="B58:D58"/>
    <mergeCell ref="A59:A60"/>
    <mergeCell ref="D59:D60"/>
    <mergeCell ref="A106:D107"/>
    <mergeCell ref="A108:D111"/>
    <mergeCell ref="B100:D100"/>
    <mergeCell ref="A10:P10"/>
    <mergeCell ref="F11:P11"/>
    <mergeCell ref="F31:P31"/>
    <mergeCell ref="A30:P30"/>
    <mergeCell ref="F47:P47"/>
    <mergeCell ref="A46:P46"/>
    <mergeCell ref="F67:P67"/>
    <mergeCell ref="A66:P66"/>
    <mergeCell ref="F87:P87"/>
    <mergeCell ref="A86:P86"/>
    <mergeCell ref="B70:D70"/>
    <mergeCell ref="C71:C82"/>
    <mergeCell ref="D71:D82"/>
    <mergeCell ref="E67:E68"/>
    <mergeCell ref="D101:D105"/>
    <mergeCell ref="E102:E105"/>
    <mergeCell ref="E96:E99"/>
    <mergeCell ref="A83:D85"/>
    <mergeCell ref="A87:A88"/>
    <mergeCell ref="B87:B88"/>
    <mergeCell ref="C87:C88"/>
    <mergeCell ref="D87:D88"/>
    <mergeCell ref="E87:E88"/>
    <mergeCell ref="B94:D94"/>
    <mergeCell ref="C95:C99"/>
    <mergeCell ref="D95:D99"/>
    <mergeCell ref="D91:D93"/>
    <mergeCell ref="E91:E9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2022-01-05T05:44:57Z</dcterms:modified>
</cp:coreProperties>
</file>