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285" windowWidth="15120" windowHeight="7830" activeTab="0"/>
  </bookViews>
  <sheets>
    <sheet name="Лист1" sheetId="1" r:id="rId1"/>
  </sheets>
  <definedNames>
    <definedName name="_xlnm.Print_Area" localSheetId="0">'Лист1'!$A$1:$L$112</definedName>
  </definedNames>
  <calcPr calcId="125725"/>
</workbook>
</file>

<file path=xl/sharedStrings.xml><?xml version="1.0" encoding="utf-8"?>
<sst xmlns="http://schemas.openxmlformats.org/spreadsheetml/2006/main" count="211" uniqueCount="102">
  <si>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</si>
  <si>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</si>
  <si>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</si>
  <si>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Источник финансирования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</si>
  <si>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</si>
  <si>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</si>
  <si>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</si>
  <si>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</si>
  <si>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</si>
  <si>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</si>
  <si>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</si>
  <si>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</si>
  <si>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</si>
  <si>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1.</t>
  </si>
  <si>
    <t>Озеленение</t>
  </si>
  <si>
    <t>1.1.</t>
  </si>
  <si>
    <t xml:space="preserve">Озеленение (приобретение вазонов, высадка деревьев и газонов) </t>
  </si>
  <si>
    <t>Бюджет Омсукчанского городского округа</t>
  </si>
  <si>
    <t>п.Омсукчан</t>
  </si>
  <si>
    <t>п.Дукат</t>
  </si>
  <si>
    <t>Наружное освещение, иллюминация</t>
  </si>
  <si>
    <t>2.1.</t>
  </si>
  <si>
    <t>Приобретение и монтаж светотехнического оборудования (гирлянды и т.д.)</t>
  </si>
  <si>
    <t>Уличное освещение</t>
  </si>
  <si>
    <t>3.1.</t>
  </si>
  <si>
    <t>4.1.</t>
  </si>
  <si>
    <t>межселенные земли</t>
  </si>
  <si>
    <t>5.1.</t>
  </si>
  <si>
    <t>5.2.</t>
  </si>
  <si>
    <t>Санация территории от безнадзорных животных</t>
  </si>
  <si>
    <t>6.1.</t>
  </si>
  <si>
    <t>Мероприятия по организации сбора, вывоза несанкционированных свалок</t>
  </si>
  <si>
    <t>Благоустройство в дворовых территориях</t>
  </si>
  <si>
    <t>Содержание, благоустройство внутри дворовых территорий и дорог (зимнее и летнее)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</si>
  <si>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</si>
  <si>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Бетонирование автоподъездов к домам по пр.Победы №27,29,33</t>
  </si>
  <si>
    <t>Бетонирование площадки у дома по пр.Победы №1 (подъезд №1,2</t>
  </si>
  <si>
    <t>Снос расселенного ветхого и аварийного жилья с последующей рекультивацией земельных участков</t>
  </si>
  <si>
    <t>9.1.</t>
  </si>
  <si>
    <t>Прочие мероприятия по благоустройству территории поселений</t>
  </si>
  <si>
    <t>Дооборудование, содержание и покраска (детских площадок, стадионов т.п.)</t>
  </si>
  <si>
    <t>Установка автобусного павильона</t>
  </si>
  <si>
    <t>Дорожное цементобетонное покрытие объездной дороги ул. Мира 20а до ул. Мира 32</t>
  </si>
  <si>
    <t>Дорожное цементобетонное покрытие объездной дороги ул. Мира 10 до ул. Мира 16а</t>
  </si>
  <si>
    <t>Дорожное цементобетонное покрытие объездной дороги ул. Ленина 19а до ул. Мира 10</t>
  </si>
  <si>
    <t>Дорожное цементобетонное покрытие объездной дороги ул. Ленина 15 до ул. Театральной 7 (поликлиника)</t>
  </si>
  <si>
    <t xml:space="preserve">Дорожное цементобетонное покрытие объездной дороги ул. Мира 32 до ул. Ленина 43 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</si>
  <si>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</si>
  <si>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</si>
  <si>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</si>
  <si>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</si>
  <si>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ИТОГО за счет средств областного бюджета:</t>
  </si>
  <si>
    <t>(тыс.руб.)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</si>
  <si>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</si>
  <si>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совершенствование эстетического состояния территории</t>
  </si>
  <si>
    <t>увеличение освещенности улиц поселения</t>
  </si>
  <si>
    <t>снижение затрат на потребление электроснабжения</t>
  </si>
  <si>
    <t>увеличение травмобезопасности на улицах и безопасности дорожного движения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</si>
  <si>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</si>
  <si>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предотвращение скопления безнадзорных домашних животных;</t>
  </si>
  <si>
    <t xml:space="preserve">Ограждение детских игровых площадок и дворовых территорий прилегающих к зонам проезжей части 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</si>
  <si>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</si>
  <si>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Приобретение и установка ограждений площадок под баки для сбора ТБО  (приложение №1 к перечню мероприятий)</t>
  </si>
  <si>
    <t>Приобретение и установка детских игровых комплексов в дворовых территориях (приложение №2 к перечню мероприятий)</t>
  </si>
  <si>
    <t>Наименование мероприятия  Программы</t>
  </si>
  <si>
    <t>2015-2020</t>
  </si>
  <si>
    <t>Срок реализации</t>
  </si>
  <si>
    <t>2.</t>
  </si>
  <si>
    <t>2015-2017</t>
  </si>
  <si>
    <t>3.</t>
  </si>
  <si>
    <t>4.</t>
  </si>
  <si>
    <t>5.</t>
  </si>
  <si>
    <t>6.</t>
  </si>
  <si>
    <t>Мероприятия по благоустройству мест несанкционированного размещения твердых бытовых отходов в поселениях</t>
  </si>
  <si>
    <t>3.2.</t>
  </si>
  <si>
    <t>5.3.</t>
  </si>
  <si>
    <t>5.4.</t>
  </si>
  <si>
    <t>5.5.</t>
  </si>
  <si>
    <t>5.6.</t>
  </si>
  <si>
    <t>5.7.</t>
  </si>
  <si>
    <t>6.2.</t>
  </si>
  <si>
    <t>6.3.</t>
  </si>
  <si>
    <t>6.4.</t>
  </si>
  <si>
    <t>6.5.</t>
  </si>
  <si>
    <t>6.6.</t>
  </si>
  <si>
    <t>6.7.</t>
  </si>
  <si>
    <t>6.8.</t>
  </si>
  <si>
    <t>Приобретение опор освещения</t>
  </si>
  <si>
    <t>2.2.2</t>
  </si>
  <si>
    <t>2.2.1</t>
  </si>
  <si>
    <t>Замена опор освещени</t>
  </si>
  <si>
    <t>2.2.3</t>
  </si>
  <si>
    <t>ИТОГО</t>
  </si>
  <si>
    <t>2.2.4</t>
  </si>
  <si>
    <t>Приобретение энергосберегающих (светодиодных)ламп</t>
  </si>
  <si>
    <t>Дорожное цементобетонное покрытие объездной дороги по Октябрьской 4-6-6а</t>
  </si>
  <si>
    <t xml:space="preserve">Приложение </t>
  </si>
  <si>
    <t>к постановлению</t>
  </si>
  <si>
    <t>администрации</t>
  </si>
  <si>
    <t>городского округа</t>
  </si>
  <si>
    <t>от 30.03.2016г. № 178</t>
  </si>
  <si>
    <t>_____________________________________________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</si>
</sst>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164" fontId="6" fillId="0" borderId="3" xfId="0" applyNumberFormat="1" applyFont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justify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0" fillId="0" borderId="0" xfId="0" applyNumberFormat="1"/>
    <xf numFmtId="0" fontId="0" fillId="0" borderId="3" xfId="0" applyBorder="1"/>
    <xf numFmtId="0" fontId="8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9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60" workbookViewId="0" topLeftCell="A1">
      <selection activeCell="L112" sqref="L112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14.00390625" style="0" customWidth="1"/>
    <col min="4" max="4" width="9.28125" style="0" customWidth="1"/>
    <col min="5" max="5" width="10.7109375" style="0" customWidth="1"/>
    <col min="6" max="6" width="11.421875" style="0" customWidth="1"/>
    <col min="7" max="7" width="11.8515625" style="0" customWidth="1"/>
    <col min="8" max="8" width="12.28125" style="0" customWidth="1"/>
    <col min="9" max="9" width="11.7109375" style="0" customWidth="1"/>
    <col min="10" max="10" width="11.00390625" style="0" customWidth="1"/>
    <col min="11" max="11" width="11.421875" style="0" customWidth="1"/>
    <col min="12" max="12" width="26.00390625" style="0" customWidth="1"/>
    <col min="15" max="15" width="10.28125" style="0" customWidth="1"/>
  </cols>
  <sheetData>
    <row r="1" spans="11:12" s="14" customFormat="1" ht="18.75">
      <c r="K1" s="66" t="s">
        <v>96</v>
      </c>
      <c r="L1" s="1"/>
    </row>
    <row r="2" spans="1:12" s="14" customFormat="1" ht="18.75">
      <c r="A2" s="1"/>
      <c r="K2" s="66" t="s">
        <v>97</v>
      </c>
      <c r="L2" s="1"/>
    </row>
    <row r="3" spans="1:12" s="14" customFormat="1" ht="18.75">
      <c r="A3" s="1"/>
      <c r="K3" s="66" t="s">
        <v>98</v>
      </c>
      <c r="L3" s="1"/>
    </row>
    <row r="4" spans="1:12" s="14" customFormat="1" ht="18.75">
      <c r="A4" s="1"/>
      <c r="K4" s="66" t="s">
        <v>99</v>
      </c>
      <c r="L4" s="1"/>
    </row>
    <row r="5" spans="1:11" s="14" customFormat="1" ht="18.75">
      <c r="A5" s="1"/>
      <c r="K5" s="66" t="s">
        <v>100</v>
      </c>
    </row>
    <row r="6" spans="1:11" s="14" customFormat="1" ht="18.75">
      <c r="A6" s="1"/>
      <c r="K6" s="65"/>
    </row>
    <row r="7" spans="1:11" ht="18.75">
      <c r="A7" s="1"/>
      <c r="K7" s="65"/>
    </row>
    <row r="8" spans="1:12" ht="18.75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8.7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ht="18.75">
      <c r="A10" s="2"/>
    </row>
    <row r="11" spans="1:11" ht="18.75">
      <c r="A11" s="1"/>
      <c r="K11" s="14" t="s">
        <v>52</v>
      </c>
    </row>
    <row r="12" spans="1:12" ht="23.25" customHeight="1">
      <c r="A12" s="49" t="s">
        <v>2</v>
      </c>
      <c r="B12" s="49" t="s">
        <v>64</v>
      </c>
      <c r="C12" s="49" t="s">
        <v>3</v>
      </c>
      <c r="D12" s="51" t="s">
        <v>66</v>
      </c>
      <c r="E12" s="49" t="s">
        <v>4</v>
      </c>
      <c r="F12" s="49"/>
      <c r="G12" s="49"/>
      <c r="H12" s="49"/>
      <c r="I12" s="49"/>
      <c r="J12" s="49"/>
      <c r="K12" s="49"/>
      <c r="L12" s="49" t="s">
        <v>5</v>
      </c>
    </row>
    <row r="13" spans="1:12" ht="24" customHeight="1">
      <c r="A13" s="49"/>
      <c r="B13" s="49"/>
      <c r="C13" s="49"/>
      <c r="D13" s="52"/>
      <c r="E13" s="15" t="s">
        <v>6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  <c r="L13" s="49"/>
    </row>
    <row r="14" spans="1:12" ht="15">
      <c r="A14" s="8" t="s">
        <v>13</v>
      </c>
      <c r="B14" s="50" t="s">
        <v>14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35.25" customHeight="1">
      <c r="A15" s="8" t="s">
        <v>15</v>
      </c>
      <c r="B15" s="17" t="s">
        <v>16</v>
      </c>
      <c r="C15" s="39" t="s">
        <v>17</v>
      </c>
      <c r="D15" s="39" t="s">
        <v>65</v>
      </c>
      <c r="E15" s="9">
        <f>SUM(F15:K15)</f>
        <v>575.1800000000001</v>
      </c>
      <c r="F15" s="18">
        <f>F16+F17</f>
        <v>100</v>
      </c>
      <c r="G15" s="9">
        <f aca="true" t="shared" si="0" ref="G15:K15">G16+G17</f>
        <v>0</v>
      </c>
      <c r="H15" s="9">
        <f t="shared" si="0"/>
        <v>110.26</v>
      </c>
      <c r="I15" s="9">
        <f t="shared" si="0"/>
        <v>115.76</v>
      </c>
      <c r="J15" s="9">
        <f t="shared" si="0"/>
        <v>121.54</v>
      </c>
      <c r="K15" s="9">
        <f t="shared" si="0"/>
        <v>127.62</v>
      </c>
      <c r="L15" s="42" t="s">
        <v>54</v>
      </c>
    </row>
    <row r="16" spans="1:12" ht="12.75" customHeight="1">
      <c r="A16" s="8"/>
      <c r="B16" s="19" t="s">
        <v>18</v>
      </c>
      <c r="C16" s="40"/>
      <c r="D16" s="40"/>
      <c r="E16" s="9">
        <f aca="true" t="shared" si="1" ref="E16:E73">SUM(F16:K16)</f>
        <v>287.59000000000003</v>
      </c>
      <c r="F16" s="20">
        <v>50</v>
      </c>
      <c r="G16" s="10">
        <v>0</v>
      </c>
      <c r="H16" s="10">
        <v>55.13</v>
      </c>
      <c r="I16" s="10">
        <v>57.88</v>
      </c>
      <c r="J16" s="10">
        <v>60.77</v>
      </c>
      <c r="K16" s="10">
        <v>63.81</v>
      </c>
      <c r="L16" s="43"/>
    </row>
    <row r="17" spans="1:12" ht="28.5" customHeight="1">
      <c r="A17" s="8"/>
      <c r="B17" s="19" t="s">
        <v>19</v>
      </c>
      <c r="C17" s="41"/>
      <c r="D17" s="41"/>
      <c r="E17" s="9">
        <f t="shared" si="1"/>
        <v>287.59000000000003</v>
      </c>
      <c r="F17" s="20">
        <v>50</v>
      </c>
      <c r="G17" s="10">
        <v>0</v>
      </c>
      <c r="H17" s="10">
        <v>55.13</v>
      </c>
      <c r="I17" s="10">
        <v>57.88</v>
      </c>
      <c r="J17" s="10">
        <v>60.77</v>
      </c>
      <c r="K17" s="10">
        <v>63.81</v>
      </c>
      <c r="L17" s="44"/>
    </row>
    <row r="18" spans="1:12" ht="15">
      <c r="A18" s="8" t="s">
        <v>67</v>
      </c>
      <c r="B18" s="45" t="s">
        <v>20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30" customHeight="1">
      <c r="A19" s="8" t="s">
        <v>21</v>
      </c>
      <c r="B19" s="17" t="s">
        <v>22</v>
      </c>
      <c r="C19" s="38" t="s">
        <v>17</v>
      </c>
      <c r="D19" s="39" t="s">
        <v>68</v>
      </c>
      <c r="E19" s="9">
        <f t="shared" si="1"/>
        <v>1272.8</v>
      </c>
      <c r="F19" s="18">
        <f>SUM(F20:F21)</f>
        <v>704.4</v>
      </c>
      <c r="G19" s="18">
        <v>0</v>
      </c>
      <c r="H19" s="18">
        <f aca="true" t="shared" si="2" ref="H19:K19">SUM(H20:H21)</f>
        <v>568.4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46" t="s">
        <v>57</v>
      </c>
    </row>
    <row r="20" spans="1:12" ht="15" customHeight="1">
      <c r="A20" s="8"/>
      <c r="B20" s="19" t="s">
        <v>18</v>
      </c>
      <c r="C20" s="38"/>
      <c r="D20" s="40"/>
      <c r="E20" s="9">
        <f t="shared" si="1"/>
        <v>920.5999999999999</v>
      </c>
      <c r="F20" s="20">
        <v>352.2</v>
      </c>
      <c r="G20" s="10">
        <v>0</v>
      </c>
      <c r="H20" s="10">
        <v>568.4</v>
      </c>
      <c r="I20" s="10">
        <v>0</v>
      </c>
      <c r="J20" s="10">
        <v>0</v>
      </c>
      <c r="K20" s="10">
        <v>0</v>
      </c>
      <c r="L20" s="47"/>
    </row>
    <row r="21" spans="1:12" ht="15">
      <c r="A21" s="8"/>
      <c r="B21" s="19" t="s">
        <v>19</v>
      </c>
      <c r="C21" s="38"/>
      <c r="D21" s="41"/>
      <c r="E21" s="9">
        <f t="shared" si="1"/>
        <v>352.2</v>
      </c>
      <c r="F21" s="20">
        <v>352.2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48"/>
    </row>
    <row r="22" spans="1:12" ht="15.75" customHeight="1">
      <c r="A22" s="33" t="s">
        <v>89</v>
      </c>
      <c r="B22" s="17" t="s">
        <v>23</v>
      </c>
      <c r="C22" s="38" t="s">
        <v>17</v>
      </c>
      <c r="D22" s="39" t="s">
        <v>65</v>
      </c>
      <c r="E22" s="9">
        <f t="shared" si="1"/>
        <v>23568.6</v>
      </c>
      <c r="F22" s="18">
        <f>SUM(F23:F24)</f>
        <v>1700</v>
      </c>
      <c r="G22" s="18">
        <f aca="true" t="shared" si="3" ref="G22:K22">SUM(G23:G24)</f>
        <v>1248</v>
      </c>
      <c r="H22" s="18">
        <f t="shared" si="3"/>
        <v>4834.4</v>
      </c>
      <c r="I22" s="18">
        <f t="shared" si="3"/>
        <v>5042.2</v>
      </c>
      <c r="J22" s="18">
        <f t="shared" si="3"/>
        <v>5259</v>
      </c>
      <c r="K22" s="18">
        <f t="shared" si="3"/>
        <v>5485</v>
      </c>
      <c r="L22" s="46" t="s">
        <v>55</v>
      </c>
    </row>
    <row r="23" spans="1:12" ht="15">
      <c r="A23" s="8"/>
      <c r="B23" s="19" t="s">
        <v>18</v>
      </c>
      <c r="C23" s="38"/>
      <c r="D23" s="40"/>
      <c r="E23" s="9">
        <f t="shared" si="1"/>
        <v>22618.2</v>
      </c>
      <c r="F23" s="20">
        <v>1556</v>
      </c>
      <c r="G23" s="10">
        <v>1100</v>
      </c>
      <c r="H23" s="10">
        <v>4680</v>
      </c>
      <c r="I23" s="10">
        <v>4881.2</v>
      </c>
      <c r="J23" s="10">
        <v>5091</v>
      </c>
      <c r="K23" s="10">
        <v>5310</v>
      </c>
      <c r="L23" s="47"/>
    </row>
    <row r="24" spans="1:12" ht="22.5" customHeight="1">
      <c r="A24" s="8"/>
      <c r="B24" s="19" t="s">
        <v>19</v>
      </c>
      <c r="C24" s="38"/>
      <c r="D24" s="41"/>
      <c r="E24" s="9">
        <f t="shared" si="1"/>
        <v>950.4</v>
      </c>
      <c r="F24" s="20">
        <v>144</v>
      </c>
      <c r="G24" s="10">
        <v>148</v>
      </c>
      <c r="H24" s="10">
        <v>154.4</v>
      </c>
      <c r="I24" s="10">
        <v>161</v>
      </c>
      <c r="J24" s="10">
        <v>168</v>
      </c>
      <c r="K24" s="10">
        <v>175</v>
      </c>
      <c r="L24" s="48"/>
    </row>
    <row r="25" spans="1:12" ht="45.75" customHeight="1">
      <c r="A25" s="33" t="s">
        <v>88</v>
      </c>
      <c r="B25" s="34" t="s">
        <v>87</v>
      </c>
      <c r="C25" s="30" t="s">
        <v>92</v>
      </c>
      <c r="D25" s="39">
        <v>2016</v>
      </c>
      <c r="E25" s="29">
        <f>E26+E27</f>
        <v>1750</v>
      </c>
      <c r="F25" s="20">
        <v>0</v>
      </c>
      <c r="G25" s="29">
        <f>G26+G27</f>
        <v>1750</v>
      </c>
      <c r="H25" s="10">
        <v>0</v>
      </c>
      <c r="I25" s="10">
        <v>0</v>
      </c>
      <c r="J25" s="10">
        <v>0</v>
      </c>
      <c r="K25" s="10">
        <v>0</v>
      </c>
      <c r="L25" s="31"/>
    </row>
    <row r="26" spans="1:12" ht="41.25" customHeight="1">
      <c r="A26" s="16"/>
      <c r="B26" s="19" t="s">
        <v>18</v>
      </c>
      <c r="C26" s="28" t="s">
        <v>49</v>
      </c>
      <c r="D26" s="40"/>
      <c r="E26" s="29">
        <f>G26</f>
        <v>1692.7</v>
      </c>
      <c r="F26" s="20">
        <v>0</v>
      </c>
      <c r="G26" s="10">
        <v>1692.7</v>
      </c>
      <c r="H26" s="10">
        <v>0</v>
      </c>
      <c r="I26" s="10">
        <v>0</v>
      </c>
      <c r="J26" s="10">
        <v>0</v>
      </c>
      <c r="K26" s="10">
        <v>0</v>
      </c>
      <c r="L26" s="31"/>
    </row>
    <row r="27" spans="1:12" ht="60.75" customHeight="1">
      <c r="A27" s="16"/>
      <c r="B27" s="19" t="s">
        <v>18</v>
      </c>
      <c r="C27" s="30" t="s">
        <v>17</v>
      </c>
      <c r="D27" s="41"/>
      <c r="E27" s="29">
        <f>G27</f>
        <v>57.3</v>
      </c>
      <c r="F27" s="20">
        <v>0</v>
      </c>
      <c r="G27" s="10">
        <v>57.3</v>
      </c>
      <c r="H27" s="10">
        <v>0</v>
      </c>
      <c r="I27" s="10">
        <v>0</v>
      </c>
      <c r="J27" s="10">
        <v>0</v>
      </c>
      <c r="K27" s="10">
        <v>0</v>
      </c>
      <c r="L27" s="31"/>
    </row>
    <row r="28" spans="1:12" ht="60.75" customHeight="1">
      <c r="A28" s="33" t="s">
        <v>91</v>
      </c>
      <c r="B28" s="34" t="s">
        <v>90</v>
      </c>
      <c r="C28" s="30" t="s">
        <v>92</v>
      </c>
      <c r="D28" s="39">
        <v>2016</v>
      </c>
      <c r="E28" s="29">
        <f>E29+E30</f>
        <v>1017.9</v>
      </c>
      <c r="F28" s="20">
        <v>0</v>
      </c>
      <c r="G28" s="29">
        <f>G29+G30</f>
        <v>1017.9</v>
      </c>
      <c r="H28" s="10">
        <v>0</v>
      </c>
      <c r="I28" s="10">
        <v>0</v>
      </c>
      <c r="J28" s="10">
        <v>0</v>
      </c>
      <c r="K28" s="10">
        <v>0</v>
      </c>
      <c r="L28" s="31"/>
    </row>
    <row r="29" spans="1:12" ht="46.5" customHeight="1">
      <c r="A29" s="33"/>
      <c r="B29" s="19" t="s">
        <v>18</v>
      </c>
      <c r="C29" s="28" t="s">
        <v>49</v>
      </c>
      <c r="D29" s="40"/>
      <c r="E29" s="29">
        <v>967.8</v>
      </c>
      <c r="F29" s="20">
        <v>0</v>
      </c>
      <c r="G29" s="10">
        <v>967.8</v>
      </c>
      <c r="H29" s="10">
        <v>0</v>
      </c>
      <c r="I29" s="10">
        <v>0</v>
      </c>
      <c r="J29" s="10">
        <v>0</v>
      </c>
      <c r="K29" s="10">
        <v>0</v>
      </c>
      <c r="L29" s="31"/>
    </row>
    <row r="30" spans="1:12" ht="57.75" customHeight="1">
      <c r="A30" s="33"/>
      <c r="B30" s="19" t="s">
        <v>18</v>
      </c>
      <c r="C30" s="30" t="s">
        <v>17</v>
      </c>
      <c r="D30" s="41"/>
      <c r="E30" s="29">
        <v>50.1</v>
      </c>
      <c r="F30" s="20">
        <v>0</v>
      </c>
      <c r="G30" s="10">
        <v>50.1</v>
      </c>
      <c r="H30" s="10">
        <v>0</v>
      </c>
      <c r="I30" s="10">
        <v>0</v>
      </c>
      <c r="J30" s="10">
        <v>0</v>
      </c>
      <c r="K30" s="10">
        <v>0</v>
      </c>
      <c r="L30" s="31"/>
    </row>
    <row r="31" spans="1:12" ht="28.5" customHeight="1">
      <c r="A31" s="33" t="s">
        <v>93</v>
      </c>
      <c r="B31" s="17" t="s">
        <v>94</v>
      </c>
      <c r="C31" s="30" t="s">
        <v>92</v>
      </c>
      <c r="D31" s="39" t="s">
        <v>65</v>
      </c>
      <c r="E31" s="9">
        <f t="shared" si="1"/>
        <v>2098.1</v>
      </c>
      <c r="F31" s="18">
        <f>SUM(F32:F33)</f>
        <v>0</v>
      </c>
      <c r="G31" s="18">
        <f aca="true" t="shared" si="4" ref="G31:K31">SUM(G32:G33)</f>
        <v>500</v>
      </c>
      <c r="H31" s="18">
        <f t="shared" si="4"/>
        <v>374.7</v>
      </c>
      <c r="I31" s="18">
        <f t="shared" si="4"/>
        <v>390.8</v>
      </c>
      <c r="J31" s="18">
        <f t="shared" si="4"/>
        <v>407.6</v>
      </c>
      <c r="K31" s="18">
        <f t="shared" si="4"/>
        <v>425</v>
      </c>
      <c r="L31" s="46" t="s">
        <v>56</v>
      </c>
    </row>
    <row r="32" spans="1:12" ht="61.5" customHeight="1">
      <c r="A32" s="8"/>
      <c r="B32" s="19" t="s">
        <v>18</v>
      </c>
      <c r="C32" s="30" t="s">
        <v>49</v>
      </c>
      <c r="D32" s="40"/>
      <c r="E32" s="9">
        <f t="shared" si="1"/>
        <v>482.1</v>
      </c>
      <c r="F32" s="20">
        <v>0</v>
      </c>
      <c r="G32" s="10">
        <v>482.1</v>
      </c>
      <c r="H32" s="10">
        <v>0</v>
      </c>
      <c r="I32" s="10">
        <v>0</v>
      </c>
      <c r="J32" s="10">
        <v>0</v>
      </c>
      <c r="K32" s="10">
        <v>0</v>
      </c>
      <c r="L32" s="47"/>
    </row>
    <row r="33" spans="1:12" ht="50.25" customHeight="1">
      <c r="A33" s="8"/>
      <c r="B33" s="19" t="s">
        <v>18</v>
      </c>
      <c r="C33" s="30" t="s">
        <v>17</v>
      </c>
      <c r="D33" s="41"/>
      <c r="E33" s="9">
        <f t="shared" si="1"/>
        <v>1616</v>
      </c>
      <c r="F33" s="20">
        <v>0</v>
      </c>
      <c r="G33" s="10">
        <v>17.9</v>
      </c>
      <c r="H33" s="10">
        <v>374.7</v>
      </c>
      <c r="I33" s="10">
        <v>390.8</v>
      </c>
      <c r="J33" s="10">
        <v>407.6</v>
      </c>
      <c r="K33" s="10">
        <v>425</v>
      </c>
      <c r="L33" s="48"/>
    </row>
    <row r="34" spans="1:12" ht="15">
      <c r="A34" s="16"/>
      <c r="B34" s="19"/>
      <c r="C34" s="30"/>
      <c r="D34" s="28"/>
      <c r="E34" s="29"/>
      <c r="F34" s="20"/>
      <c r="G34" s="10"/>
      <c r="H34" s="10"/>
      <c r="I34" s="10"/>
      <c r="J34" s="10"/>
      <c r="K34" s="10"/>
      <c r="L34" s="32"/>
    </row>
    <row r="35" spans="1:12" ht="17.25" customHeight="1">
      <c r="A35" s="8" t="s">
        <v>69</v>
      </c>
      <c r="B35" s="45" t="s">
        <v>73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32.25" customHeight="1">
      <c r="A36" s="8" t="s">
        <v>24</v>
      </c>
      <c r="B36" s="21" t="s">
        <v>31</v>
      </c>
      <c r="C36" s="38" t="s">
        <v>17</v>
      </c>
      <c r="D36" s="39" t="s">
        <v>65</v>
      </c>
      <c r="E36" s="9">
        <f t="shared" si="1"/>
        <v>9901.376251430938</v>
      </c>
      <c r="F36" s="18">
        <f>SUM(F37:F38)</f>
        <v>1489.9</v>
      </c>
      <c r="G36" s="9">
        <f aca="true" t="shared" si="5" ref="G36:K36">SUM(G37:G38)</f>
        <v>337</v>
      </c>
      <c r="H36" s="9">
        <f t="shared" si="5"/>
        <v>1892.991</v>
      </c>
      <c r="I36" s="9">
        <f t="shared" si="5"/>
        <v>1974.4051129999998</v>
      </c>
      <c r="J36" s="9">
        <f t="shared" si="5"/>
        <v>2059.269132859</v>
      </c>
      <c r="K36" s="9">
        <f t="shared" si="5"/>
        <v>2147.811005571937</v>
      </c>
      <c r="L36" s="42" t="s">
        <v>58</v>
      </c>
    </row>
    <row r="37" spans="1:12" ht="16.5" customHeight="1">
      <c r="A37" s="8"/>
      <c r="B37" s="19" t="s">
        <v>18</v>
      </c>
      <c r="C37" s="38"/>
      <c r="D37" s="40"/>
      <c r="E37" s="9">
        <f t="shared" si="1"/>
        <v>7465.1</v>
      </c>
      <c r="F37" s="20">
        <v>889.9</v>
      </c>
      <c r="G37" s="10">
        <v>0</v>
      </c>
      <c r="H37" s="10">
        <v>1541.5</v>
      </c>
      <c r="I37" s="10">
        <v>1607.8</v>
      </c>
      <c r="J37" s="10">
        <v>1676.9</v>
      </c>
      <c r="K37" s="10">
        <v>1749</v>
      </c>
      <c r="L37" s="43"/>
    </row>
    <row r="38" spans="1:12" ht="15">
      <c r="A38" s="8"/>
      <c r="B38" s="19" t="s">
        <v>19</v>
      </c>
      <c r="C38" s="38"/>
      <c r="D38" s="41"/>
      <c r="E38" s="9">
        <f t="shared" si="1"/>
        <v>2436.276251430937</v>
      </c>
      <c r="F38" s="20">
        <v>600</v>
      </c>
      <c r="G38" s="10">
        <v>337</v>
      </c>
      <c r="H38" s="10">
        <f>G38*1.043</f>
        <v>351.491</v>
      </c>
      <c r="I38" s="10">
        <f>H38*1.043</f>
        <v>366.60511299999996</v>
      </c>
      <c r="J38" s="10">
        <f>I38*1.043</f>
        <v>382.36913285899993</v>
      </c>
      <c r="K38" s="10">
        <f>J38*1.043</f>
        <v>398.8110055719369</v>
      </c>
      <c r="L38" s="43"/>
    </row>
    <row r="39" spans="1:12" ht="45.75" customHeight="1">
      <c r="A39" s="8" t="s">
        <v>74</v>
      </c>
      <c r="B39" s="21" t="s">
        <v>62</v>
      </c>
      <c r="C39" s="38" t="s">
        <v>17</v>
      </c>
      <c r="D39" s="39" t="s">
        <v>65</v>
      </c>
      <c r="E39" s="9">
        <f t="shared" si="1"/>
        <v>4688.3</v>
      </c>
      <c r="F39" s="18">
        <f>SUM(F40:F41)</f>
        <v>450</v>
      </c>
      <c r="G39" s="18">
        <f aca="true" t="shared" si="6" ref="G39:K39">SUM(G40:G41)</f>
        <v>300</v>
      </c>
      <c r="H39" s="18">
        <f t="shared" si="6"/>
        <v>923.3</v>
      </c>
      <c r="I39" s="18">
        <f t="shared" si="6"/>
        <v>963</v>
      </c>
      <c r="J39" s="18">
        <f t="shared" si="6"/>
        <v>1004.4</v>
      </c>
      <c r="K39" s="18">
        <f t="shared" si="6"/>
        <v>1047.6</v>
      </c>
      <c r="L39" s="43"/>
    </row>
    <row r="40" spans="1:12" ht="15" customHeight="1">
      <c r="A40" s="8"/>
      <c r="B40" s="19" t="s">
        <v>18</v>
      </c>
      <c r="C40" s="38"/>
      <c r="D40" s="40"/>
      <c r="E40" s="9">
        <f t="shared" si="1"/>
        <v>4688.3</v>
      </c>
      <c r="F40" s="20">
        <v>450</v>
      </c>
      <c r="G40" s="10">
        <v>300</v>
      </c>
      <c r="H40" s="10">
        <v>923.3</v>
      </c>
      <c r="I40" s="10">
        <v>963</v>
      </c>
      <c r="J40" s="10">
        <v>1004.4</v>
      </c>
      <c r="K40" s="10">
        <v>1047.6</v>
      </c>
      <c r="L40" s="43"/>
    </row>
    <row r="41" spans="1:12" ht="15">
      <c r="A41" s="8"/>
      <c r="B41" s="19" t="s">
        <v>19</v>
      </c>
      <c r="C41" s="38"/>
      <c r="D41" s="41"/>
      <c r="E41" s="9">
        <f t="shared" si="1"/>
        <v>0</v>
      </c>
      <c r="F41" s="2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44"/>
    </row>
    <row r="42" spans="1:12" ht="15" customHeight="1">
      <c r="A42" s="11" t="s">
        <v>70</v>
      </c>
      <c r="B42" s="54" t="s">
        <v>29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</row>
    <row r="43" spans="1:12" ht="27.75" customHeight="1">
      <c r="A43" s="8" t="s">
        <v>25</v>
      </c>
      <c r="B43" s="17" t="s">
        <v>29</v>
      </c>
      <c r="C43" s="39" t="s">
        <v>17</v>
      </c>
      <c r="D43" s="39" t="s">
        <v>65</v>
      </c>
      <c r="E43" s="9">
        <f t="shared" si="1"/>
        <v>2794.5</v>
      </c>
      <c r="F43" s="18">
        <f>SUM(F44:F45)</f>
        <v>400</v>
      </c>
      <c r="G43" s="18">
        <f aca="true" t="shared" si="7" ref="G43:K43">SUM(G44:G45)</f>
        <v>500</v>
      </c>
      <c r="H43" s="18">
        <f t="shared" si="7"/>
        <v>444.2</v>
      </c>
      <c r="I43" s="18">
        <f t="shared" si="7"/>
        <v>463.2</v>
      </c>
      <c r="J43" s="18">
        <f t="shared" si="7"/>
        <v>483.2</v>
      </c>
      <c r="K43" s="18">
        <f t="shared" si="7"/>
        <v>503.9</v>
      </c>
      <c r="L43" s="42" t="s">
        <v>59</v>
      </c>
    </row>
    <row r="44" spans="1:12" ht="16.5" customHeight="1">
      <c r="A44" s="8"/>
      <c r="B44" s="19" t="s">
        <v>18</v>
      </c>
      <c r="C44" s="40"/>
      <c r="D44" s="40"/>
      <c r="E44" s="9">
        <f t="shared" si="1"/>
        <v>1812.3</v>
      </c>
      <c r="F44" s="20">
        <v>250</v>
      </c>
      <c r="G44" s="10">
        <v>350</v>
      </c>
      <c r="H44" s="10">
        <v>284.2</v>
      </c>
      <c r="I44" s="10">
        <v>296.4</v>
      </c>
      <c r="J44" s="10">
        <v>309.2</v>
      </c>
      <c r="K44" s="10">
        <v>322.5</v>
      </c>
      <c r="L44" s="43"/>
    </row>
    <row r="45" spans="1:12" ht="15">
      <c r="A45" s="8"/>
      <c r="B45" s="19" t="s">
        <v>19</v>
      </c>
      <c r="C45" s="41"/>
      <c r="D45" s="41"/>
      <c r="E45" s="9">
        <f t="shared" si="1"/>
        <v>982.1999999999999</v>
      </c>
      <c r="F45" s="20">
        <v>150</v>
      </c>
      <c r="G45" s="10">
        <v>150</v>
      </c>
      <c r="H45" s="10">
        <v>160</v>
      </c>
      <c r="I45" s="10">
        <v>166.8</v>
      </c>
      <c r="J45" s="10">
        <v>174</v>
      </c>
      <c r="K45" s="10">
        <v>181.4</v>
      </c>
      <c r="L45" s="44"/>
    </row>
    <row r="46" spans="1:12" ht="15" customHeight="1">
      <c r="A46" s="11" t="s">
        <v>71</v>
      </c>
      <c r="B46" s="54" t="s">
        <v>32</v>
      </c>
      <c r="C46" s="55"/>
      <c r="D46" s="55"/>
      <c r="E46" s="55"/>
      <c r="F46" s="55"/>
      <c r="G46" s="55"/>
      <c r="H46" s="55"/>
      <c r="I46" s="55"/>
      <c r="J46" s="55"/>
      <c r="K46" s="55"/>
      <c r="L46" s="56"/>
    </row>
    <row r="47" spans="1:12" ht="55.5" customHeight="1">
      <c r="A47" s="8" t="s">
        <v>27</v>
      </c>
      <c r="B47" s="17" t="s">
        <v>53</v>
      </c>
      <c r="C47" s="38" t="s">
        <v>17</v>
      </c>
      <c r="D47" s="39" t="s">
        <v>65</v>
      </c>
      <c r="E47" s="9">
        <f t="shared" si="1"/>
        <v>1692.1</v>
      </c>
      <c r="F47" s="18">
        <f>SUM(F48:F49)</f>
        <v>300</v>
      </c>
      <c r="G47" s="18">
        <f aca="true" t="shared" si="8" ref="G47:K47">SUM(G48:G49)</f>
        <v>0</v>
      </c>
      <c r="H47" s="18">
        <f t="shared" si="8"/>
        <v>326.4</v>
      </c>
      <c r="I47" s="18">
        <f t="shared" si="8"/>
        <v>340.4</v>
      </c>
      <c r="J47" s="18">
        <f t="shared" si="8"/>
        <v>355</v>
      </c>
      <c r="K47" s="18">
        <f t="shared" si="8"/>
        <v>370.3</v>
      </c>
      <c r="L47" s="42" t="s">
        <v>61</v>
      </c>
    </row>
    <row r="48" spans="1:12" ht="17.25" customHeight="1">
      <c r="A48" s="8"/>
      <c r="B48" s="19" t="s">
        <v>18</v>
      </c>
      <c r="C48" s="38"/>
      <c r="D48" s="40"/>
      <c r="E48" s="9">
        <f t="shared" si="1"/>
        <v>1692.1</v>
      </c>
      <c r="F48" s="20">
        <v>300</v>
      </c>
      <c r="G48" s="10">
        <v>0</v>
      </c>
      <c r="H48" s="10">
        <v>326.4</v>
      </c>
      <c r="I48" s="10">
        <v>340.4</v>
      </c>
      <c r="J48" s="10">
        <v>355</v>
      </c>
      <c r="K48" s="10">
        <v>370.3</v>
      </c>
      <c r="L48" s="43"/>
    </row>
    <row r="49" spans="1:12" ht="15">
      <c r="A49" s="8"/>
      <c r="B49" s="19" t="s">
        <v>19</v>
      </c>
      <c r="C49" s="38"/>
      <c r="D49" s="41"/>
      <c r="E49" s="9">
        <f t="shared" si="1"/>
        <v>0</v>
      </c>
      <c r="F49" s="2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43"/>
    </row>
    <row r="50" spans="1:12" ht="42" customHeight="1">
      <c r="A50" s="16" t="s">
        <v>28</v>
      </c>
      <c r="B50" s="17" t="s">
        <v>33</v>
      </c>
      <c r="C50" s="38" t="s">
        <v>17</v>
      </c>
      <c r="D50" s="39" t="s">
        <v>65</v>
      </c>
      <c r="E50" s="9">
        <f t="shared" si="1"/>
        <v>7763.12</v>
      </c>
      <c r="F50" s="18">
        <f>SUM(F51:F52)</f>
        <v>1048</v>
      </c>
      <c r="G50" s="18">
        <f aca="true" t="shared" si="9" ref="G50:K50">SUM(G51:G52)</f>
        <v>1120</v>
      </c>
      <c r="H50" s="18">
        <f t="shared" si="9"/>
        <v>1300.7800000000002</v>
      </c>
      <c r="I50" s="18">
        <f t="shared" si="9"/>
        <v>1364.04</v>
      </c>
      <c r="J50" s="18">
        <f t="shared" si="9"/>
        <v>1430.33</v>
      </c>
      <c r="K50" s="18">
        <f t="shared" si="9"/>
        <v>1499.97</v>
      </c>
      <c r="L50" s="43"/>
    </row>
    <row r="51" spans="1:12" ht="15">
      <c r="A51" s="8"/>
      <c r="B51" s="19" t="s">
        <v>18</v>
      </c>
      <c r="C51" s="38"/>
      <c r="D51" s="40"/>
      <c r="E51" s="9">
        <f t="shared" si="1"/>
        <v>6437.320000000001</v>
      </c>
      <c r="F51" s="20">
        <v>1048</v>
      </c>
      <c r="G51" s="10">
        <v>875</v>
      </c>
      <c r="H51" s="10">
        <v>1047.38</v>
      </c>
      <c r="I51" s="10">
        <v>1099.74</v>
      </c>
      <c r="J51" s="10">
        <v>1154.73</v>
      </c>
      <c r="K51" s="10">
        <v>1212.47</v>
      </c>
      <c r="L51" s="43"/>
    </row>
    <row r="52" spans="1:12" ht="15">
      <c r="A52" s="8"/>
      <c r="B52" s="19" t="s">
        <v>19</v>
      </c>
      <c r="C52" s="38"/>
      <c r="D52" s="41"/>
      <c r="E52" s="9">
        <f t="shared" si="1"/>
        <v>1325.8000000000002</v>
      </c>
      <c r="F52" s="20">
        <v>0</v>
      </c>
      <c r="G52" s="10">
        <v>245</v>
      </c>
      <c r="H52" s="10">
        <v>253.4</v>
      </c>
      <c r="I52" s="10">
        <v>264.3</v>
      </c>
      <c r="J52" s="10">
        <v>275.6</v>
      </c>
      <c r="K52" s="10">
        <v>287.5</v>
      </c>
      <c r="L52" s="43"/>
    </row>
    <row r="53" spans="1:12" ht="40.5" customHeight="1">
      <c r="A53" s="8" t="s">
        <v>75</v>
      </c>
      <c r="B53" s="21" t="s">
        <v>63</v>
      </c>
      <c r="C53" s="38" t="s">
        <v>17</v>
      </c>
      <c r="D53" s="39" t="s">
        <v>65</v>
      </c>
      <c r="E53" s="9">
        <f t="shared" si="1"/>
        <v>14532</v>
      </c>
      <c r="F53" s="18">
        <f>SUM(F54:F55)</f>
        <v>1332</v>
      </c>
      <c r="G53" s="9">
        <f aca="true" t="shared" si="10" ref="G53:K53">SUM(G54:G55)</f>
        <v>0</v>
      </c>
      <c r="H53" s="9">
        <f t="shared" si="10"/>
        <v>3300</v>
      </c>
      <c r="I53" s="9">
        <f t="shared" si="10"/>
        <v>3300</v>
      </c>
      <c r="J53" s="9">
        <f t="shared" si="10"/>
        <v>3300</v>
      </c>
      <c r="K53" s="9">
        <f t="shared" si="10"/>
        <v>3300</v>
      </c>
      <c r="L53" s="43"/>
    </row>
    <row r="54" spans="1:12" ht="16.5" customHeight="1">
      <c r="A54" s="8"/>
      <c r="B54" s="19" t="s">
        <v>18</v>
      </c>
      <c r="C54" s="38"/>
      <c r="D54" s="40"/>
      <c r="E54" s="9">
        <f t="shared" si="1"/>
        <v>10200</v>
      </c>
      <c r="F54" s="20">
        <v>1000</v>
      </c>
      <c r="G54" s="10">
        <v>0</v>
      </c>
      <c r="H54" s="10">
        <v>2300</v>
      </c>
      <c r="I54" s="10">
        <v>2300</v>
      </c>
      <c r="J54" s="10">
        <v>2300</v>
      </c>
      <c r="K54" s="10">
        <v>2300</v>
      </c>
      <c r="L54" s="43"/>
    </row>
    <row r="55" spans="1:12" ht="15">
      <c r="A55" s="8"/>
      <c r="B55" s="19" t="s">
        <v>19</v>
      </c>
      <c r="C55" s="38"/>
      <c r="D55" s="41"/>
      <c r="E55" s="9">
        <f t="shared" si="1"/>
        <v>4332</v>
      </c>
      <c r="F55" s="20">
        <v>332</v>
      </c>
      <c r="G55" s="10">
        <v>0</v>
      </c>
      <c r="H55" s="10">
        <v>1000</v>
      </c>
      <c r="I55" s="10">
        <v>1000</v>
      </c>
      <c r="J55" s="10">
        <v>1000</v>
      </c>
      <c r="K55" s="10">
        <v>1000</v>
      </c>
      <c r="L55" s="43"/>
    </row>
    <row r="56" spans="1:12" ht="54" customHeight="1">
      <c r="A56" s="8" t="s">
        <v>76</v>
      </c>
      <c r="B56" s="17" t="s">
        <v>34</v>
      </c>
      <c r="C56" s="38" t="s">
        <v>17</v>
      </c>
      <c r="D56" s="57">
        <v>2016</v>
      </c>
      <c r="E56" s="9">
        <f t="shared" si="1"/>
        <v>1831.5</v>
      </c>
      <c r="F56" s="18">
        <f>SUM(F57:F58)</f>
        <v>0</v>
      </c>
      <c r="G56" s="9">
        <f aca="true" t="shared" si="11" ref="G56:K56">SUM(G57:G58)</f>
        <v>0</v>
      </c>
      <c r="H56" s="9">
        <f t="shared" si="11"/>
        <v>0</v>
      </c>
      <c r="I56" s="9">
        <f t="shared" si="11"/>
        <v>0</v>
      </c>
      <c r="J56" s="9">
        <f t="shared" si="11"/>
        <v>0</v>
      </c>
      <c r="K56" s="9">
        <f t="shared" si="11"/>
        <v>1831.5</v>
      </c>
      <c r="L56" s="43"/>
    </row>
    <row r="57" spans="1:12" ht="15">
      <c r="A57" s="8"/>
      <c r="B57" s="19" t="s">
        <v>18</v>
      </c>
      <c r="C57" s="38"/>
      <c r="D57" s="58"/>
      <c r="E57" s="9">
        <f t="shared" si="1"/>
        <v>0</v>
      </c>
      <c r="F57" s="2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43"/>
    </row>
    <row r="58" spans="1:12" ht="15">
      <c r="A58" s="8"/>
      <c r="B58" s="19" t="s">
        <v>19</v>
      </c>
      <c r="C58" s="38"/>
      <c r="D58" s="59"/>
      <c r="E58" s="9">
        <f t="shared" si="1"/>
        <v>1831.5</v>
      </c>
      <c r="F58" s="2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1831.5</v>
      </c>
      <c r="L58" s="43"/>
    </row>
    <row r="59" spans="1:12" ht="42.75" customHeight="1">
      <c r="A59" s="8" t="s">
        <v>77</v>
      </c>
      <c r="B59" s="17" t="s">
        <v>35</v>
      </c>
      <c r="C59" s="30" t="s">
        <v>92</v>
      </c>
      <c r="D59" s="57">
        <v>2016</v>
      </c>
      <c r="E59" s="9">
        <f t="shared" si="1"/>
        <v>2437</v>
      </c>
      <c r="F59" s="18">
        <f aca="true" t="shared" si="12" ref="F59:K59">SUM(F60:F61)</f>
        <v>0</v>
      </c>
      <c r="G59" s="9">
        <f t="shared" si="12"/>
        <v>2437</v>
      </c>
      <c r="H59" s="9">
        <f t="shared" si="12"/>
        <v>0</v>
      </c>
      <c r="I59" s="9">
        <f t="shared" si="12"/>
        <v>0</v>
      </c>
      <c r="J59" s="9">
        <f t="shared" si="12"/>
        <v>0</v>
      </c>
      <c r="K59" s="9">
        <f t="shared" si="12"/>
        <v>0</v>
      </c>
      <c r="L59" s="43"/>
    </row>
    <row r="60" spans="1:12" ht="36.75" customHeight="1">
      <c r="A60" s="8"/>
      <c r="B60" s="19" t="s">
        <v>19</v>
      </c>
      <c r="C60" s="30" t="s">
        <v>49</v>
      </c>
      <c r="D60" s="58"/>
      <c r="E60" s="9">
        <f t="shared" si="1"/>
        <v>2360</v>
      </c>
      <c r="F60" s="20">
        <v>0</v>
      </c>
      <c r="G60" s="10">
        <f>2437-77</f>
        <v>2360</v>
      </c>
      <c r="H60" s="10">
        <v>0</v>
      </c>
      <c r="I60" s="10">
        <v>0</v>
      </c>
      <c r="J60" s="10">
        <v>0</v>
      </c>
      <c r="K60" s="10">
        <v>0</v>
      </c>
      <c r="L60" s="43"/>
    </row>
    <row r="61" spans="1:12" ht="38.25" customHeight="1">
      <c r="A61" s="16"/>
      <c r="B61" s="19" t="s">
        <v>19</v>
      </c>
      <c r="C61" s="30" t="s">
        <v>17</v>
      </c>
      <c r="D61" s="58"/>
      <c r="E61" s="29"/>
      <c r="F61" s="20"/>
      <c r="G61" s="10">
        <v>77</v>
      </c>
      <c r="H61" s="10"/>
      <c r="I61" s="10"/>
      <c r="J61" s="10"/>
      <c r="K61" s="10"/>
      <c r="L61" s="43"/>
    </row>
    <row r="62" spans="1:15" ht="27" customHeight="1">
      <c r="A62" s="8" t="s">
        <v>78</v>
      </c>
      <c r="B62" s="17" t="s">
        <v>36</v>
      </c>
      <c r="C62" s="30" t="s">
        <v>92</v>
      </c>
      <c r="D62" s="57">
        <v>2018</v>
      </c>
      <c r="E62" s="9">
        <f t="shared" si="1"/>
        <v>1361</v>
      </c>
      <c r="F62" s="18">
        <f>SUM(F63:F64)</f>
        <v>0</v>
      </c>
      <c r="G62" s="9">
        <f aca="true" t="shared" si="13" ref="G62:K62">SUM(G63:G64)</f>
        <v>1361</v>
      </c>
      <c r="H62" s="9">
        <f t="shared" si="13"/>
        <v>0</v>
      </c>
      <c r="I62" s="9">
        <f t="shared" si="13"/>
        <v>0</v>
      </c>
      <c r="J62" s="9">
        <f t="shared" si="13"/>
        <v>0</v>
      </c>
      <c r="K62" s="9">
        <f t="shared" si="13"/>
        <v>0</v>
      </c>
      <c r="L62" s="43"/>
      <c r="O62" s="35"/>
    </row>
    <row r="63" spans="1:12" ht="41.25" customHeight="1">
      <c r="A63" s="8"/>
      <c r="B63" s="19" t="s">
        <v>19</v>
      </c>
      <c r="C63" s="30" t="s">
        <v>49</v>
      </c>
      <c r="D63" s="58"/>
      <c r="E63" s="9">
        <f t="shared" si="1"/>
        <v>1316.3</v>
      </c>
      <c r="F63" s="20">
        <v>0</v>
      </c>
      <c r="G63" s="10">
        <f>1361-G64</f>
        <v>1316.3</v>
      </c>
      <c r="H63" s="10">
        <v>0</v>
      </c>
      <c r="I63" s="10">
        <v>0</v>
      </c>
      <c r="J63" s="10">
        <v>0</v>
      </c>
      <c r="K63" s="10">
        <v>0</v>
      </c>
      <c r="L63" s="43"/>
    </row>
    <row r="64" spans="1:15" ht="45" customHeight="1">
      <c r="A64" s="8"/>
      <c r="B64" s="19" t="s">
        <v>19</v>
      </c>
      <c r="C64" s="30" t="s">
        <v>17</v>
      </c>
      <c r="D64" s="59"/>
      <c r="E64" s="9">
        <f t="shared" si="1"/>
        <v>44.7</v>
      </c>
      <c r="F64" s="20">
        <v>0</v>
      </c>
      <c r="G64" s="10">
        <f>121.7-77</f>
        <v>44.7</v>
      </c>
      <c r="H64" s="10">
        <v>0</v>
      </c>
      <c r="I64" s="10">
        <v>0</v>
      </c>
      <c r="J64" s="10">
        <v>0</v>
      </c>
      <c r="K64" s="10">
        <v>0</v>
      </c>
      <c r="L64" s="43"/>
      <c r="O64" s="35"/>
    </row>
    <row r="65" spans="1:12" ht="41.25" customHeight="1">
      <c r="A65" s="8" t="s">
        <v>79</v>
      </c>
      <c r="B65" s="21" t="s">
        <v>60</v>
      </c>
      <c r="C65" s="38" t="s">
        <v>17</v>
      </c>
      <c r="D65" s="39">
        <v>2019</v>
      </c>
      <c r="E65" s="9">
        <f t="shared" si="1"/>
        <v>4003.1000000000004</v>
      </c>
      <c r="F65" s="18">
        <f>SUM(F66:F67)</f>
        <v>1100</v>
      </c>
      <c r="G65" s="18">
        <f aca="true" t="shared" si="14" ref="G65:K65">SUM(G66:G67)</f>
        <v>137</v>
      </c>
      <c r="H65" s="18">
        <f t="shared" si="14"/>
        <v>648.5</v>
      </c>
      <c r="I65" s="18">
        <f t="shared" si="14"/>
        <v>676.4</v>
      </c>
      <c r="J65" s="18">
        <f t="shared" si="14"/>
        <v>705.4</v>
      </c>
      <c r="K65" s="18">
        <f t="shared" si="14"/>
        <v>735.8</v>
      </c>
      <c r="L65" s="43"/>
    </row>
    <row r="66" spans="1:12" ht="15" customHeight="1">
      <c r="A66" s="8"/>
      <c r="B66" s="19" t="s">
        <v>18</v>
      </c>
      <c r="C66" s="38"/>
      <c r="D66" s="40"/>
      <c r="E66" s="9">
        <f t="shared" si="1"/>
        <v>3479.1000000000004</v>
      </c>
      <c r="F66" s="20">
        <v>700</v>
      </c>
      <c r="G66" s="10">
        <v>13</v>
      </c>
      <c r="H66" s="10">
        <v>648.5</v>
      </c>
      <c r="I66" s="10">
        <v>676.4</v>
      </c>
      <c r="J66" s="10">
        <v>705.4</v>
      </c>
      <c r="K66" s="10">
        <v>735.8</v>
      </c>
      <c r="L66" s="43"/>
    </row>
    <row r="67" spans="1:12" ht="15">
      <c r="A67" s="8"/>
      <c r="B67" s="19" t="s">
        <v>19</v>
      </c>
      <c r="C67" s="38"/>
      <c r="D67" s="41"/>
      <c r="E67" s="9">
        <f t="shared" si="1"/>
        <v>524</v>
      </c>
      <c r="F67" s="20">
        <v>400</v>
      </c>
      <c r="G67" s="10">
        <v>124</v>
      </c>
      <c r="H67" s="10">
        <v>0</v>
      </c>
      <c r="I67" s="10">
        <v>0</v>
      </c>
      <c r="J67" s="10">
        <v>0</v>
      </c>
      <c r="K67" s="10">
        <v>0</v>
      </c>
      <c r="L67" s="44"/>
    </row>
    <row r="68" spans="1:12" ht="15" hidden="1">
      <c r="A68" s="8"/>
      <c r="B68" s="45" t="s">
        <v>37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41.25" customHeight="1" hidden="1">
      <c r="A69" s="8" t="s">
        <v>38</v>
      </c>
      <c r="B69" s="17" t="s">
        <v>37</v>
      </c>
      <c r="C69" s="39" t="s">
        <v>17</v>
      </c>
      <c r="D69" s="22"/>
      <c r="E69" s="9">
        <f t="shared" si="1"/>
        <v>0</v>
      </c>
      <c r="F69" s="9">
        <f>SUM(F70:F71)</f>
        <v>0</v>
      </c>
      <c r="G69" s="9">
        <f aca="true" t="shared" si="15" ref="G69:K69">SUM(G70:G71)</f>
        <v>0</v>
      </c>
      <c r="H69" s="9">
        <f t="shared" si="15"/>
        <v>0</v>
      </c>
      <c r="I69" s="9">
        <f t="shared" si="15"/>
        <v>0</v>
      </c>
      <c r="J69" s="9">
        <f t="shared" si="15"/>
        <v>0</v>
      </c>
      <c r="K69" s="9">
        <f t="shared" si="15"/>
        <v>0</v>
      </c>
      <c r="L69" s="42" t="s">
        <v>54</v>
      </c>
    </row>
    <row r="70" spans="1:12" ht="15" hidden="1">
      <c r="A70" s="8"/>
      <c r="B70" s="19" t="s">
        <v>18</v>
      </c>
      <c r="C70" s="40"/>
      <c r="D70" s="23"/>
      <c r="E70" s="9">
        <f t="shared" si="1"/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43"/>
    </row>
    <row r="71" spans="1:12" ht="15" hidden="1">
      <c r="A71" s="8"/>
      <c r="B71" s="19" t="s">
        <v>19</v>
      </c>
      <c r="C71" s="41"/>
      <c r="D71" s="24"/>
      <c r="E71" s="9">
        <f t="shared" si="1"/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44"/>
    </row>
    <row r="72" spans="1:12" ht="15" customHeight="1">
      <c r="A72" s="11" t="s">
        <v>72</v>
      </c>
      <c r="B72" s="54" t="s">
        <v>39</v>
      </c>
      <c r="C72" s="55"/>
      <c r="D72" s="55"/>
      <c r="E72" s="55"/>
      <c r="F72" s="55"/>
      <c r="G72" s="55"/>
      <c r="H72" s="55"/>
      <c r="I72" s="55"/>
      <c r="J72" s="55"/>
      <c r="K72" s="55"/>
      <c r="L72" s="56"/>
    </row>
    <row r="73" spans="1:12" ht="26.25" customHeight="1">
      <c r="A73" s="8" t="s">
        <v>30</v>
      </c>
      <c r="B73" s="17" t="s">
        <v>40</v>
      </c>
      <c r="C73" s="38" t="s">
        <v>17</v>
      </c>
      <c r="D73" s="39" t="s">
        <v>65</v>
      </c>
      <c r="E73" s="9">
        <f t="shared" si="1"/>
        <v>1446</v>
      </c>
      <c r="F73" s="9">
        <f>SUM(F74:F75)</f>
        <v>0</v>
      </c>
      <c r="G73" s="29">
        <v>0</v>
      </c>
      <c r="H73" s="9">
        <f aca="true" t="shared" si="16" ref="H73:K73">SUM(H74:H75)</f>
        <v>341</v>
      </c>
      <c r="I73" s="9">
        <f t="shared" si="16"/>
        <v>356</v>
      </c>
      <c r="J73" s="9">
        <f t="shared" si="16"/>
        <v>371</v>
      </c>
      <c r="K73" s="9">
        <f t="shared" si="16"/>
        <v>378</v>
      </c>
      <c r="L73" s="60" t="s">
        <v>58</v>
      </c>
    </row>
    <row r="74" spans="1:12" ht="16.5" customHeight="1">
      <c r="A74" s="8"/>
      <c r="B74" s="19" t="s">
        <v>18</v>
      </c>
      <c r="C74" s="38"/>
      <c r="D74" s="40"/>
      <c r="E74" s="9">
        <f aca="true" t="shared" si="17" ref="E74:E99">SUM(F74:K74)</f>
        <v>1446</v>
      </c>
      <c r="F74" s="10">
        <v>0</v>
      </c>
      <c r="G74" s="10">
        <v>0</v>
      </c>
      <c r="H74" s="10">
        <v>341</v>
      </c>
      <c r="I74" s="10">
        <v>356</v>
      </c>
      <c r="J74" s="10">
        <v>371</v>
      </c>
      <c r="K74" s="10">
        <v>378</v>
      </c>
      <c r="L74" s="61"/>
    </row>
    <row r="75" spans="1:12" ht="15">
      <c r="A75" s="8"/>
      <c r="B75" s="19" t="s">
        <v>19</v>
      </c>
      <c r="C75" s="38"/>
      <c r="D75" s="41"/>
      <c r="E75" s="9">
        <f t="shared" si="17"/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61"/>
    </row>
    <row r="76" spans="1:12" ht="20.25" customHeight="1">
      <c r="A76" s="8" t="s">
        <v>80</v>
      </c>
      <c r="B76" s="17" t="s">
        <v>41</v>
      </c>
      <c r="C76" s="38" t="s">
        <v>17</v>
      </c>
      <c r="D76" s="39">
        <v>2016</v>
      </c>
      <c r="E76" s="9">
        <f t="shared" si="17"/>
        <v>0</v>
      </c>
      <c r="F76" s="9">
        <f>SUM(F77:F78)</f>
        <v>0</v>
      </c>
      <c r="G76" s="9">
        <f aca="true" t="shared" si="18" ref="G76:K76">SUM(G77:G78)</f>
        <v>0</v>
      </c>
      <c r="H76" s="9">
        <f t="shared" si="18"/>
        <v>0</v>
      </c>
      <c r="I76" s="9">
        <f t="shared" si="18"/>
        <v>0</v>
      </c>
      <c r="J76" s="9">
        <f t="shared" si="18"/>
        <v>0</v>
      </c>
      <c r="K76" s="9">
        <f t="shared" si="18"/>
        <v>0</v>
      </c>
      <c r="L76" s="61"/>
    </row>
    <row r="77" spans="1:12" ht="18" customHeight="1">
      <c r="A77" s="8"/>
      <c r="B77" s="19" t="s">
        <v>18</v>
      </c>
      <c r="C77" s="38"/>
      <c r="D77" s="40"/>
      <c r="E77" s="9">
        <f t="shared" si="17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61"/>
    </row>
    <row r="78" spans="1:12" ht="15">
      <c r="A78" s="8"/>
      <c r="B78" s="19" t="s">
        <v>19</v>
      </c>
      <c r="C78" s="38"/>
      <c r="D78" s="41"/>
      <c r="E78" s="9">
        <f t="shared" si="17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61"/>
    </row>
    <row r="79" spans="1:12" ht="40.5" customHeight="1">
      <c r="A79" s="8" t="s">
        <v>81</v>
      </c>
      <c r="B79" s="17" t="s">
        <v>95</v>
      </c>
      <c r="C79" s="27" t="s">
        <v>92</v>
      </c>
      <c r="D79" s="39">
        <v>2016</v>
      </c>
      <c r="E79" s="9">
        <f t="shared" si="17"/>
        <v>4217.1</v>
      </c>
      <c r="F79" s="9">
        <f>SUM(F80:F81)</f>
        <v>0</v>
      </c>
      <c r="G79" s="9">
        <f aca="true" t="shared" si="19" ref="G79:K79">SUM(G80:G81)</f>
        <v>4217.1</v>
      </c>
      <c r="H79" s="9">
        <f t="shared" si="19"/>
        <v>0</v>
      </c>
      <c r="I79" s="9">
        <f t="shared" si="19"/>
        <v>0</v>
      </c>
      <c r="J79" s="9">
        <f t="shared" si="19"/>
        <v>0</v>
      </c>
      <c r="K79" s="9">
        <f t="shared" si="19"/>
        <v>0</v>
      </c>
      <c r="L79" s="61"/>
    </row>
    <row r="80" spans="1:12" ht="40.5" customHeight="1">
      <c r="A80" s="8"/>
      <c r="B80" s="19" t="s">
        <v>18</v>
      </c>
      <c r="C80" s="30" t="s">
        <v>49</v>
      </c>
      <c r="D80" s="40"/>
      <c r="E80" s="9">
        <f t="shared" si="17"/>
        <v>4106.1</v>
      </c>
      <c r="F80" s="10">
        <v>0</v>
      </c>
      <c r="G80" s="10">
        <v>4106.1</v>
      </c>
      <c r="H80" s="10">
        <v>0</v>
      </c>
      <c r="I80" s="10">
        <v>0</v>
      </c>
      <c r="J80" s="10">
        <v>0</v>
      </c>
      <c r="K80" s="10">
        <v>0</v>
      </c>
      <c r="L80" s="61"/>
    </row>
    <row r="81" spans="1:12" ht="51" customHeight="1">
      <c r="A81" s="8"/>
      <c r="B81" s="19" t="s">
        <v>18</v>
      </c>
      <c r="C81" s="30" t="s">
        <v>17</v>
      </c>
      <c r="D81" s="41"/>
      <c r="E81" s="9">
        <f t="shared" si="17"/>
        <v>111</v>
      </c>
      <c r="F81" s="10">
        <v>0</v>
      </c>
      <c r="G81" s="10">
        <v>111</v>
      </c>
      <c r="H81" s="10">
        <v>0</v>
      </c>
      <c r="I81" s="10">
        <v>0</v>
      </c>
      <c r="J81" s="10">
        <v>0</v>
      </c>
      <c r="K81" s="10">
        <v>0</v>
      </c>
      <c r="L81" s="61"/>
    </row>
    <row r="82" spans="1:12" ht="41.25" customHeight="1">
      <c r="A82" s="8" t="s">
        <v>82</v>
      </c>
      <c r="B82" s="17" t="s">
        <v>42</v>
      </c>
      <c r="C82" s="38" t="s">
        <v>17</v>
      </c>
      <c r="D82" s="39">
        <v>2017</v>
      </c>
      <c r="E82" s="9">
        <f t="shared" si="17"/>
        <v>11609.8</v>
      </c>
      <c r="F82" s="9">
        <f>SUM(F83:F84)</f>
        <v>0</v>
      </c>
      <c r="G82" s="9">
        <f aca="true" t="shared" si="20" ref="G82:K82">SUM(G83:G84)</f>
        <v>0</v>
      </c>
      <c r="H82" s="9">
        <f t="shared" si="20"/>
        <v>0</v>
      </c>
      <c r="I82" s="9">
        <f t="shared" si="20"/>
        <v>0</v>
      </c>
      <c r="J82" s="9">
        <f t="shared" si="20"/>
        <v>11609.8</v>
      </c>
      <c r="K82" s="9">
        <f t="shared" si="20"/>
        <v>0</v>
      </c>
      <c r="L82" s="61"/>
    </row>
    <row r="83" spans="1:12" ht="17.25" customHeight="1">
      <c r="A83" s="8"/>
      <c r="B83" s="19" t="s">
        <v>18</v>
      </c>
      <c r="C83" s="38"/>
      <c r="D83" s="40"/>
      <c r="E83" s="9">
        <f t="shared" si="17"/>
        <v>11609.8</v>
      </c>
      <c r="F83" s="10">
        <v>0</v>
      </c>
      <c r="G83" s="10">
        <v>0</v>
      </c>
      <c r="H83" s="10">
        <v>0</v>
      </c>
      <c r="I83" s="10">
        <v>0</v>
      </c>
      <c r="J83" s="10">
        <v>11609.8</v>
      </c>
      <c r="K83" s="10">
        <v>0</v>
      </c>
      <c r="L83" s="61"/>
    </row>
    <row r="84" spans="1:12" ht="15">
      <c r="A84" s="8"/>
      <c r="B84" s="19" t="s">
        <v>19</v>
      </c>
      <c r="C84" s="38"/>
      <c r="D84" s="41"/>
      <c r="E84" s="9">
        <f t="shared" si="17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61"/>
    </row>
    <row r="85" spans="1:12" ht="40.5" customHeight="1">
      <c r="A85" s="8" t="s">
        <v>83</v>
      </c>
      <c r="B85" s="17" t="s">
        <v>43</v>
      </c>
      <c r="C85" s="38" t="s">
        <v>17</v>
      </c>
      <c r="D85" s="39">
        <v>2018</v>
      </c>
      <c r="E85" s="9">
        <f t="shared" si="17"/>
        <v>6004.9</v>
      </c>
      <c r="F85" s="9">
        <f>SUM(F86:F87)</f>
        <v>0</v>
      </c>
      <c r="G85" s="9">
        <f aca="true" t="shared" si="21" ref="G85:K85">SUM(G86:G87)</f>
        <v>0</v>
      </c>
      <c r="H85" s="9">
        <f t="shared" si="21"/>
        <v>0</v>
      </c>
      <c r="I85" s="9">
        <f t="shared" si="21"/>
        <v>0</v>
      </c>
      <c r="J85" s="9">
        <f t="shared" si="21"/>
        <v>0</v>
      </c>
      <c r="K85" s="9">
        <f t="shared" si="21"/>
        <v>6004.9</v>
      </c>
      <c r="L85" s="61"/>
    </row>
    <row r="86" spans="1:12" ht="17.25" customHeight="1">
      <c r="A86" s="8"/>
      <c r="B86" s="19" t="s">
        <v>18</v>
      </c>
      <c r="C86" s="38"/>
      <c r="D86" s="40"/>
      <c r="E86" s="9">
        <f t="shared" si="17"/>
        <v>6004.9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6004.9</v>
      </c>
      <c r="L86" s="61"/>
    </row>
    <row r="87" spans="1:12" ht="15">
      <c r="A87" s="8"/>
      <c r="B87" s="19" t="s">
        <v>19</v>
      </c>
      <c r="C87" s="38"/>
      <c r="D87" s="41"/>
      <c r="E87" s="9">
        <f t="shared" si="17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61"/>
    </row>
    <row r="88" spans="1:12" ht="40.5" customHeight="1">
      <c r="A88" s="8" t="s">
        <v>84</v>
      </c>
      <c r="B88" s="17" t="s">
        <v>44</v>
      </c>
      <c r="C88" s="38" t="s">
        <v>17</v>
      </c>
      <c r="D88" s="39">
        <v>2019</v>
      </c>
      <c r="E88" s="9">
        <f t="shared" si="17"/>
        <v>8006.7</v>
      </c>
      <c r="F88" s="9">
        <f>SUM(F89:F90)</f>
        <v>0</v>
      </c>
      <c r="G88" s="9">
        <f aca="true" t="shared" si="22" ref="G88:K88">SUM(G89:G90)</f>
        <v>0</v>
      </c>
      <c r="H88" s="9">
        <f t="shared" si="22"/>
        <v>0</v>
      </c>
      <c r="I88" s="9">
        <f t="shared" si="22"/>
        <v>0</v>
      </c>
      <c r="J88" s="9">
        <f t="shared" si="22"/>
        <v>0</v>
      </c>
      <c r="K88" s="9">
        <f t="shared" si="22"/>
        <v>8006.7</v>
      </c>
      <c r="L88" s="61"/>
    </row>
    <row r="89" spans="1:12" ht="16.5" customHeight="1">
      <c r="A89" s="8"/>
      <c r="B89" s="19" t="s">
        <v>18</v>
      </c>
      <c r="C89" s="38"/>
      <c r="D89" s="40"/>
      <c r="E89" s="9">
        <f t="shared" si="17"/>
        <v>8006.7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8006.7</v>
      </c>
      <c r="L89" s="61"/>
    </row>
    <row r="90" spans="1:12" ht="15">
      <c r="A90" s="8"/>
      <c r="B90" s="19" t="s">
        <v>19</v>
      </c>
      <c r="C90" s="38"/>
      <c r="D90" s="41"/>
      <c r="E90" s="9">
        <f t="shared" si="17"/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61"/>
    </row>
    <row r="91" spans="1:12" ht="42" customHeight="1">
      <c r="A91" s="8" t="s">
        <v>85</v>
      </c>
      <c r="B91" s="17" t="s">
        <v>45</v>
      </c>
      <c r="C91" s="38" t="s">
        <v>17</v>
      </c>
      <c r="D91" s="39">
        <v>2019</v>
      </c>
      <c r="E91" s="9">
        <f t="shared" si="17"/>
        <v>7286.8</v>
      </c>
      <c r="F91" s="9">
        <f>SUM(F92:F93)</f>
        <v>0</v>
      </c>
      <c r="G91" s="9">
        <f aca="true" t="shared" si="23" ref="G91:K91">SUM(G92:G93)</f>
        <v>0</v>
      </c>
      <c r="H91" s="9">
        <f t="shared" si="23"/>
        <v>0</v>
      </c>
      <c r="I91" s="9">
        <f t="shared" si="23"/>
        <v>0</v>
      </c>
      <c r="J91" s="9">
        <f t="shared" si="23"/>
        <v>7286.8</v>
      </c>
      <c r="K91" s="9">
        <f t="shared" si="23"/>
        <v>0</v>
      </c>
      <c r="L91" s="61"/>
    </row>
    <row r="92" spans="1:12" ht="15">
      <c r="A92" s="8"/>
      <c r="B92" s="19" t="s">
        <v>18</v>
      </c>
      <c r="C92" s="38"/>
      <c r="D92" s="40"/>
      <c r="E92" s="9">
        <f t="shared" si="17"/>
        <v>7286.8</v>
      </c>
      <c r="F92" s="10">
        <v>0</v>
      </c>
      <c r="G92" s="10">
        <v>0</v>
      </c>
      <c r="H92" s="10">
        <v>0</v>
      </c>
      <c r="I92" s="10">
        <v>0</v>
      </c>
      <c r="J92" s="10">
        <v>7286.8</v>
      </c>
      <c r="K92" s="10">
        <v>0</v>
      </c>
      <c r="L92" s="61"/>
    </row>
    <row r="93" spans="1:12" ht="15">
      <c r="A93" s="8"/>
      <c r="B93" s="19" t="s">
        <v>19</v>
      </c>
      <c r="C93" s="38"/>
      <c r="D93" s="41"/>
      <c r="E93" s="9">
        <f t="shared" si="17"/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61"/>
    </row>
    <row r="94" spans="1:12" ht="41.25" customHeight="1">
      <c r="A94" s="8" t="s">
        <v>86</v>
      </c>
      <c r="B94" s="17" t="s">
        <v>46</v>
      </c>
      <c r="C94" s="38" t="s">
        <v>17</v>
      </c>
      <c r="D94" s="39">
        <v>2020</v>
      </c>
      <c r="E94" s="9">
        <f t="shared" si="17"/>
        <v>6805.7</v>
      </c>
      <c r="F94" s="9">
        <f>SUM(F95:F96)</f>
        <v>0</v>
      </c>
      <c r="G94" s="9">
        <f aca="true" t="shared" si="24" ref="G94:K94">SUM(G95:G96)</f>
        <v>0</v>
      </c>
      <c r="H94" s="9">
        <f t="shared" si="24"/>
        <v>0</v>
      </c>
      <c r="I94" s="9">
        <f t="shared" si="24"/>
        <v>0</v>
      </c>
      <c r="J94" s="9">
        <f t="shared" si="24"/>
        <v>0</v>
      </c>
      <c r="K94" s="9">
        <f t="shared" si="24"/>
        <v>6805.7</v>
      </c>
      <c r="L94" s="61"/>
    </row>
    <row r="95" spans="1:12" ht="16.5" customHeight="1">
      <c r="A95" s="8"/>
      <c r="B95" s="19" t="s">
        <v>18</v>
      </c>
      <c r="C95" s="38"/>
      <c r="D95" s="40"/>
      <c r="E95" s="9">
        <f t="shared" si="17"/>
        <v>6805.7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6805.7</v>
      </c>
      <c r="L95" s="61"/>
    </row>
    <row r="96" spans="1:12" ht="15">
      <c r="A96" s="8"/>
      <c r="B96" s="19" t="s">
        <v>19</v>
      </c>
      <c r="C96" s="38"/>
      <c r="D96" s="41"/>
      <c r="E96" s="9">
        <f t="shared" si="17"/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61"/>
    </row>
    <row r="97" spans="1:12" ht="40.5" customHeight="1" hidden="1">
      <c r="A97" s="8" t="s">
        <v>47</v>
      </c>
      <c r="B97" s="17" t="s">
        <v>48</v>
      </c>
      <c r="C97" s="38" t="s">
        <v>49</v>
      </c>
      <c r="D97" s="25"/>
      <c r="E97" s="9">
        <f t="shared" si="17"/>
        <v>9000</v>
      </c>
      <c r="F97" s="9">
        <v>5000</v>
      </c>
      <c r="G97" s="9">
        <v>4000</v>
      </c>
      <c r="H97" s="9">
        <v>0</v>
      </c>
      <c r="I97" s="9">
        <v>0</v>
      </c>
      <c r="J97" s="9">
        <v>0</v>
      </c>
      <c r="K97" s="9">
        <v>0</v>
      </c>
      <c r="L97" s="61"/>
    </row>
    <row r="98" spans="1:12" ht="17.25" customHeight="1" hidden="1">
      <c r="A98" s="8"/>
      <c r="B98" s="19" t="s">
        <v>18</v>
      </c>
      <c r="C98" s="38"/>
      <c r="D98" s="25"/>
      <c r="E98" s="9">
        <f t="shared" si="17"/>
        <v>9000</v>
      </c>
      <c r="F98" s="10">
        <v>5000</v>
      </c>
      <c r="G98" s="10">
        <v>4000</v>
      </c>
      <c r="H98" s="10">
        <v>0</v>
      </c>
      <c r="I98" s="10">
        <v>0</v>
      </c>
      <c r="J98" s="10">
        <v>0</v>
      </c>
      <c r="K98" s="10">
        <v>0</v>
      </c>
      <c r="L98" s="61"/>
    </row>
    <row r="99" spans="1:12" ht="15" customHeight="1" hidden="1">
      <c r="A99" s="8"/>
      <c r="B99" s="19" t="s">
        <v>19</v>
      </c>
      <c r="C99" s="38"/>
      <c r="D99" s="25"/>
      <c r="E99" s="9">
        <f t="shared" si="17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62"/>
    </row>
    <row r="100" spans="1:12" ht="29.25" customHeight="1">
      <c r="A100" s="8"/>
      <c r="B100" s="26" t="s">
        <v>51</v>
      </c>
      <c r="C100" s="38" t="s">
        <v>49</v>
      </c>
      <c r="D100" s="25"/>
      <c r="E100" s="9">
        <f>F100+G100+H100+I100+J100+K100</f>
        <v>10925</v>
      </c>
      <c r="F100" s="9">
        <f aca="true" t="shared" si="25" ref="F100:K100">SUM(F101:F102)</f>
        <v>0</v>
      </c>
      <c r="G100" s="9">
        <f t="shared" si="25"/>
        <v>10925</v>
      </c>
      <c r="H100" s="9">
        <f t="shared" si="25"/>
        <v>0</v>
      </c>
      <c r="I100" s="9">
        <f t="shared" si="25"/>
        <v>0</v>
      </c>
      <c r="J100" s="9">
        <f t="shared" si="25"/>
        <v>0</v>
      </c>
      <c r="K100" s="9">
        <f t="shared" si="25"/>
        <v>0</v>
      </c>
      <c r="L100" s="9"/>
    </row>
    <row r="101" spans="1:12" ht="15" customHeight="1">
      <c r="A101" s="8"/>
      <c r="B101" s="19" t="s">
        <v>18</v>
      </c>
      <c r="C101" s="38"/>
      <c r="D101" s="25"/>
      <c r="E101" s="10">
        <f>G101</f>
        <v>7248.700000000001</v>
      </c>
      <c r="F101" s="10">
        <v>0</v>
      </c>
      <c r="G101" s="10">
        <f>G26+G29+G32+G80</f>
        <v>7248.700000000001</v>
      </c>
      <c r="H101" s="10">
        <v>0</v>
      </c>
      <c r="I101" s="10">
        <v>0</v>
      </c>
      <c r="J101" s="10">
        <v>0</v>
      </c>
      <c r="K101" s="10">
        <v>0</v>
      </c>
      <c r="L101" s="10"/>
    </row>
    <row r="102" spans="1:12" ht="15">
      <c r="A102" s="8"/>
      <c r="B102" s="19" t="s">
        <v>19</v>
      </c>
      <c r="C102" s="38"/>
      <c r="D102" s="25"/>
      <c r="E102" s="10">
        <f>G102</f>
        <v>3676.3</v>
      </c>
      <c r="F102" s="10">
        <v>0</v>
      </c>
      <c r="G102" s="10">
        <f>G60+G63</f>
        <v>3676.3</v>
      </c>
      <c r="H102" s="10">
        <v>0</v>
      </c>
      <c r="I102" s="10">
        <v>0</v>
      </c>
      <c r="J102" s="10">
        <v>0</v>
      </c>
      <c r="K102" s="10">
        <v>0</v>
      </c>
      <c r="L102" s="10"/>
    </row>
    <row r="103" spans="1:12" ht="27.75" customHeight="1" hidden="1" thickBot="1">
      <c r="A103" s="4"/>
      <c r="B103" s="7" t="s">
        <v>51</v>
      </c>
      <c r="C103" s="63" t="s">
        <v>49</v>
      </c>
      <c r="D103" s="12"/>
      <c r="E103" s="3">
        <v>9000</v>
      </c>
      <c r="F103" s="3">
        <v>5000</v>
      </c>
      <c r="G103" s="3">
        <v>4000</v>
      </c>
      <c r="H103" s="3">
        <v>0</v>
      </c>
      <c r="I103" s="3">
        <v>0</v>
      </c>
      <c r="J103" s="3">
        <v>0</v>
      </c>
      <c r="K103" s="3">
        <v>0</v>
      </c>
      <c r="L103" s="3"/>
    </row>
    <row r="104" spans="1:12" ht="13.5" customHeight="1" hidden="1" thickBot="1">
      <c r="A104" s="4"/>
      <c r="B104" s="5" t="s">
        <v>18</v>
      </c>
      <c r="C104" s="63"/>
      <c r="D104" s="12"/>
      <c r="E104" s="3">
        <v>9000</v>
      </c>
      <c r="F104" s="6">
        <v>5000</v>
      </c>
      <c r="G104" s="6">
        <v>4000</v>
      </c>
      <c r="H104" s="6">
        <v>0</v>
      </c>
      <c r="I104" s="6">
        <v>0</v>
      </c>
      <c r="J104" s="6">
        <v>0</v>
      </c>
      <c r="K104" s="6">
        <v>0</v>
      </c>
      <c r="L104" s="6"/>
    </row>
    <row r="105" spans="1:12" ht="15.75" hidden="1" thickBot="1">
      <c r="A105" s="4"/>
      <c r="B105" s="5" t="s">
        <v>19</v>
      </c>
      <c r="C105" s="63"/>
      <c r="D105" s="12"/>
      <c r="E105" s="3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/>
    </row>
    <row r="106" spans="1:12" ht="15" customHeight="1" hidden="1" thickBot="1">
      <c r="A106" s="4"/>
      <c r="B106" s="5" t="s">
        <v>26</v>
      </c>
      <c r="C106" s="64"/>
      <c r="D106" s="13"/>
      <c r="E106" s="3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/>
    </row>
    <row r="107" spans="1:12" ht="16.5" customHeight="1">
      <c r="A107" s="16"/>
      <c r="B107" s="26" t="s">
        <v>50</v>
      </c>
      <c r="C107" s="38" t="s">
        <v>17</v>
      </c>
      <c r="D107" s="30"/>
      <c r="E107" s="29">
        <f>F107+G107+H107+I107+J107+K107</f>
        <v>115738.57625143093</v>
      </c>
      <c r="F107" s="29">
        <f aca="true" t="shared" si="26" ref="F107:K107">SUM(F108:F109)</f>
        <v>8624.300000000001</v>
      </c>
      <c r="G107" s="29">
        <f t="shared" si="26"/>
        <v>4000</v>
      </c>
      <c r="H107" s="29">
        <f t="shared" si="26"/>
        <v>15064.931000000002</v>
      </c>
      <c r="I107" s="29">
        <f t="shared" si="26"/>
        <v>14986.205112999998</v>
      </c>
      <c r="J107" s="29">
        <f t="shared" si="26"/>
        <v>34393.339132859</v>
      </c>
      <c r="K107" s="29">
        <f t="shared" si="26"/>
        <v>38669.801005571935</v>
      </c>
      <c r="L107" s="29"/>
    </row>
    <row r="108" spans="1:12" ht="15" customHeight="1">
      <c r="A108" s="16"/>
      <c r="B108" s="19" t="s">
        <v>18</v>
      </c>
      <c r="C108" s="38"/>
      <c r="D108" s="30"/>
      <c r="E108" s="10">
        <f>E23+E27+E30+E39+E44+E47+E51+E55+E58+E61+E64+E67+E70+E73+E77+E81+E84+E87+E90+E93+E96+E99+E102</f>
        <v>49321.119999999995</v>
      </c>
      <c r="F108" s="10">
        <f>F16+F20+F23+F27+F30+F33+F37+F40+F48+F51+F54+F57+F66+F74+F77+F81+F83+F86+F89+F92+F95+F101+F44</f>
        <v>6596.1</v>
      </c>
      <c r="G108" s="10">
        <f>G16+G20+G23+G27+G30+G33+G37+G40+G48+G51+G54+G57+G66+G74+G77+G81+G83+G86+G89+G92+G95+G44</f>
        <v>2874.3</v>
      </c>
      <c r="H108" s="10">
        <f>H16+H20+H23+H27+H30+H33+H37+H40+H48+H51+H54+H57+H66+H74+H77+H81+H83+H86+H89+H92+H95+H101+H44</f>
        <v>13090.510000000002</v>
      </c>
      <c r="I108" s="10">
        <f aca="true" t="shared" si="27" ref="I108:K108">I16+I20+I23+I27+I30+I33+I37+I40+I48+I51+I54+I57+I66+I74+I77+I81+I83+I86+I89+I92+I95+I101+I44</f>
        <v>12969.619999999999</v>
      </c>
      <c r="J108" s="10">
        <f t="shared" si="27"/>
        <v>32332.6</v>
      </c>
      <c r="K108" s="10">
        <f t="shared" si="27"/>
        <v>34731.78</v>
      </c>
      <c r="L108" s="10"/>
    </row>
    <row r="109" spans="1:12" ht="21" customHeight="1">
      <c r="A109" s="16"/>
      <c r="B109" s="19" t="s">
        <v>19</v>
      </c>
      <c r="C109" s="38"/>
      <c r="D109" s="30"/>
      <c r="E109" s="10">
        <f>F109+G109+H109+I109+J109+K109</f>
        <v>13143.666251430936</v>
      </c>
      <c r="F109" s="10">
        <f>F17+F21+F24+F38+F41+F45+F49+F52+F55+F58+F61+F64+F67+F75+F78+F84+F87+F90+F93+F96</f>
        <v>2028.2</v>
      </c>
      <c r="G109" s="10">
        <f aca="true" t="shared" si="28" ref="G109:K109">G17+G21+G24+G38+G41+G45+G49+G52+G55+G58+G61+G64+G67+G75+G78+G84+G87+G90+G93+G96</f>
        <v>1125.7</v>
      </c>
      <c r="H109" s="10">
        <f>H17+H21+H24+H38+H41+H45+H49+H52+H55+H58+H61+H64+H67+H75+H78+H84+H87+H90+H93+H96</f>
        <v>1974.4209999999998</v>
      </c>
      <c r="I109" s="10">
        <f t="shared" si="28"/>
        <v>2016.5851129999999</v>
      </c>
      <c r="J109" s="10">
        <f t="shared" si="28"/>
        <v>2060.739132859</v>
      </c>
      <c r="K109" s="10">
        <f t="shared" si="28"/>
        <v>3938.0210055719367</v>
      </c>
      <c r="L109" s="10"/>
    </row>
    <row r="110" spans="1:12" ht="15.75">
      <c r="A110" s="36"/>
      <c r="B110" s="37" t="s">
        <v>92</v>
      </c>
      <c r="C110" s="36"/>
      <c r="D110" s="36"/>
      <c r="E110" s="67">
        <f>E100+E107</f>
        <v>126663.57625143093</v>
      </c>
      <c r="F110" s="67">
        <f aca="true" t="shared" si="29" ref="F110:K110">F100+F107</f>
        <v>8624.300000000001</v>
      </c>
      <c r="G110" s="67">
        <f t="shared" si="29"/>
        <v>14925</v>
      </c>
      <c r="H110" s="67">
        <f t="shared" si="29"/>
        <v>15064.931000000002</v>
      </c>
      <c r="I110" s="67">
        <f t="shared" si="29"/>
        <v>14986.205112999998</v>
      </c>
      <c r="J110" s="67">
        <f t="shared" si="29"/>
        <v>34393.339132859</v>
      </c>
      <c r="K110" s="67">
        <f t="shared" si="29"/>
        <v>38669.801005571935</v>
      </c>
      <c r="L110" s="36"/>
    </row>
    <row r="112" ht="15">
      <c r="E112" t="s">
        <v>101</v>
      </c>
    </row>
  </sheetData>
  <mergeCells count="71">
    <mergeCell ref="C100:C102"/>
    <mergeCell ref="C103:C106"/>
    <mergeCell ref="B12:B13"/>
    <mergeCell ref="C56:C58"/>
    <mergeCell ref="C65:C67"/>
    <mergeCell ref="B68:L68"/>
    <mergeCell ref="D59:D61"/>
    <mergeCell ref="D62:D64"/>
    <mergeCell ref="D65:D67"/>
    <mergeCell ref="B72:L72"/>
    <mergeCell ref="D19:D21"/>
    <mergeCell ref="D22:D24"/>
    <mergeCell ref="C50:C52"/>
    <mergeCell ref="D47:D49"/>
    <mergeCell ref="L69:L71"/>
    <mergeCell ref="C73:C75"/>
    <mergeCell ref="L73:L99"/>
    <mergeCell ref="C76:C78"/>
    <mergeCell ref="C82:C84"/>
    <mergeCell ref="C85:C87"/>
    <mergeCell ref="C88:C90"/>
    <mergeCell ref="D91:D93"/>
    <mergeCell ref="D94:D96"/>
    <mergeCell ref="D76:D78"/>
    <mergeCell ref="D79:D81"/>
    <mergeCell ref="D82:D84"/>
    <mergeCell ref="A8:L8"/>
    <mergeCell ref="C94:C96"/>
    <mergeCell ref="C53:C55"/>
    <mergeCell ref="C47:C49"/>
    <mergeCell ref="L47:L67"/>
    <mergeCell ref="C43:C45"/>
    <mergeCell ref="L43:L45"/>
    <mergeCell ref="A9:L9"/>
    <mergeCell ref="D85:D87"/>
    <mergeCell ref="D88:D90"/>
    <mergeCell ref="D73:D75"/>
    <mergeCell ref="B42:L42"/>
    <mergeCell ref="B46:L46"/>
    <mergeCell ref="D53:D55"/>
    <mergeCell ref="D50:D52"/>
    <mergeCell ref="D56:D58"/>
    <mergeCell ref="D39:D41"/>
    <mergeCell ref="D31:D33"/>
    <mergeCell ref="D36:D38"/>
    <mergeCell ref="D25:D27"/>
    <mergeCell ref="C97:C99"/>
    <mergeCell ref="C91:C93"/>
    <mergeCell ref="C69:C71"/>
    <mergeCell ref="A12:A13"/>
    <mergeCell ref="C12:C13"/>
    <mergeCell ref="E12:K12"/>
    <mergeCell ref="L12:L13"/>
    <mergeCell ref="B14:L14"/>
    <mergeCell ref="D12:D13"/>
    <mergeCell ref="C107:C109"/>
    <mergeCell ref="D28:D30"/>
    <mergeCell ref="C15:C17"/>
    <mergeCell ref="L15:L17"/>
    <mergeCell ref="B18:L18"/>
    <mergeCell ref="C19:C21"/>
    <mergeCell ref="C22:C24"/>
    <mergeCell ref="D15:D17"/>
    <mergeCell ref="L22:L24"/>
    <mergeCell ref="D43:D45"/>
    <mergeCell ref="L19:L21"/>
    <mergeCell ref="L31:L33"/>
    <mergeCell ref="B35:L35"/>
    <mergeCell ref="C36:C38"/>
    <mergeCell ref="L36:L41"/>
    <mergeCell ref="C39:C41"/>
  </mergeCells>
  <printOptions/>
  <pageMargins left="0.3937007874015748" right="0.3937007874015748" top="1.1811023622047245" bottom="0.3937007874015748" header="0.31496062992125984" footer="0.31496062992125984"/>
  <pageSetup fitToHeight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2016-03-31T02:32:48Z</dcterms:modified>
  <cp:category/>
  <cp:version/>
  <cp:contentType/>
  <cp:contentStatus/>
</cp:coreProperties>
</file>