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приложение №2 к подпрограмме" sheetId="1" r:id="rId1"/>
    <sheet name="Лист3" sheetId="3" state="hidden" r:id="rId2"/>
  </sheets>
  <definedNames>
    <definedName name="_xlnm.Print_Area" localSheetId="0">'приложение №2 к подпрограмме'!$A$1:$K$78</definedName>
  </definedNames>
  <calcPr calcId="125725" iterate="1"/>
</workbook>
</file>

<file path=xl/calcChain.xml><?xml version="1.0" encoding="utf-8"?>
<calcChain xmlns="http://schemas.openxmlformats.org/spreadsheetml/2006/main">
  <c r="I75" i="1"/>
  <c r="H74" l="1"/>
  <c r="H75" l="1"/>
  <c r="H71"/>
  <c r="H67"/>
  <c r="H73" l="1"/>
  <c r="H72"/>
  <c r="H70" l="1"/>
  <c r="H76" s="1"/>
  <c r="H27"/>
  <c r="H20"/>
  <c r="G15"/>
  <c r="I15"/>
  <c r="J15"/>
  <c r="H15"/>
  <c r="H34" s="1"/>
  <c r="F15"/>
  <c r="E15" l="1"/>
  <c r="H41" l="1"/>
  <c r="H55"/>
  <c r="E56"/>
  <c r="E57"/>
  <c r="J74" l="1"/>
  <c r="J73" s="1"/>
  <c r="I74"/>
  <c r="G18" l="1"/>
  <c r="G71" s="1"/>
  <c r="G41"/>
  <c r="J36" l="1"/>
  <c r="I36"/>
  <c r="H36"/>
  <c r="G36"/>
  <c r="F75" l="1"/>
  <c r="F74"/>
  <c r="G75" l="1"/>
  <c r="G74"/>
  <c r="G72"/>
  <c r="E51"/>
  <c r="E50"/>
  <c r="J49"/>
  <c r="I49"/>
  <c r="H49"/>
  <c r="G49"/>
  <c r="F49"/>
  <c r="E38"/>
  <c r="E37"/>
  <c r="E17"/>
  <c r="E16"/>
  <c r="F72"/>
  <c r="F71"/>
  <c r="F61"/>
  <c r="E49" l="1"/>
  <c r="E30"/>
  <c r="E29"/>
  <c r="E28"/>
  <c r="J23"/>
  <c r="I23"/>
  <c r="H23"/>
  <c r="G23"/>
  <c r="F23"/>
  <c r="J27"/>
  <c r="I27"/>
  <c r="G27"/>
  <c r="F27"/>
  <c r="J75" l="1"/>
  <c r="I73"/>
  <c r="G73"/>
  <c r="J70"/>
  <c r="I70"/>
  <c r="G70"/>
  <c r="E69"/>
  <c r="E68"/>
  <c r="F67"/>
  <c r="E67" s="1"/>
  <c r="F64"/>
  <c r="E64"/>
  <c r="E63"/>
  <c r="E62"/>
  <c r="J61"/>
  <c r="I61"/>
  <c r="H61"/>
  <c r="G61"/>
  <c r="E59"/>
  <c r="E58"/>
  <c r="J55"/>
  <c r="I55"/>
  <c r="G55"/>
  <c r="F55"/>
  <c r="E54"/>
  <c r="E53"/>
  <c r="J52"/>
  <c r="I52"/>
  <c r="H52"/>
  <c r="G52"/>
  <c r="F52"/>
  <c r="E48"/>
  <c r="E47"/>
  <c r="J46"/>
  <c r="I46"/>
  <c r="H46"/>
  <c r="G46"/>
  <c r="F46"/>
  <c r="E46" s="1"/>
  <c r="E45"/>
  <c r="E44"/>
  <c r="E43"/>
  <c r="E42"/>
  <c r="J41"/>
  <c r="I41"/>
  <c r="E40"/>
  <c r="E39"/>
  <c r="E36" s="1"/>
  <c r="F36"/>
  <c r="E33"/>
  <c r="E32"/>
  <c r="J31"/>
  <c r="I31"/>
  <c r="H31"/>
  <c r="G31"/>
  <c r="F31"/>
  <c r="E27"/>
  <c r="E26"/>
  <c r="E25"/>
  <c r="E24"/>
  <c r="E22"/>
  <c r="E21"/>
  <c r="J20"/>
  <c r="I20"/>
  <c r="G20"/>
  <c r="F20"/>
  <c r="E19"/>
  <c r="E18"/>
  <c r="J34"/>
  <c r="E61" l="1"/>
  <c r="G76"/>
  <c r="E23"/>
  <c r="F73"/>
  <c r="E55"/>
  <c r="I34"/>
  <c r="F41"/>
  <c r="E41" s="1"/>
  <c r="E71"/>
  <c r="E52"/>
  <c r="E72"/>
  <c r="E75"/>
  <c r="E20"/>
  <c r="E31"/>
  <c r="E74"/>
  <c r="J76"/>
  <c r="I76"/>
  <c r="F34"/>
  <c r="G34"/>
  <c r="E73" l="1"/>
  <c r="E34"/>
  <c r="E70"/>
  <c r="F70"/>
  <c r="F76" s="1"/>
  <c r="E76" l="1"/>
</calcChain>
</file>

<file path=xl/sharedStrings.xml><?xml version="1.0" encoding="utf-8"?>
<sst xmlns="http://schemas.openxmlformats.org/spreadsheetml/2006/main" count="258" uniqueCount="121">
  <si>
    <t xml:space="preserve">к муниципальной подпрограмме «Обеспечение  </t>
  </si>
  <si>
    <t>комфортными условиями проживания населения</t>
  </si>
  <si>
    <t>Омсукчанского городского округа на 2016-2020 годы»</t>
  </si>
  <si>
    <t xml:space="preserve">Перечень мероприятий </t>
  </si>
  <si>
    <t>населения Омсукчанского городского округа на 2016-2020 годы»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</si>
  <si>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</si>
  <si>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</si>
  <si>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</si>
  <si>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</si>
  <si>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</si>
  <si>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</si>
  <si>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</si>
  <si>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</si>
  <si>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</si>
  <si>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</si>
  <si>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</si>
  <si>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</si>
  <si>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</si>
  <si>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2.1.</t>
  </si>
  <si>
    <t>Приобретение и монтаж светотехнического оборудования (гирлянды и т.д.)</t>
  </si>
  <si>
    <t>Бюджет Омсукчанского городского округа</t>
  </si>
  <si>
    <t>2015-2017</t>
  </si>
  <si>
    <t>увеличение травмобезопасности на улицах и безопасности дорожного движения</t>
  </si>
  <si>
    <t>п.Омсукчан</t>
  </si>
  <si>
    <t>п.Дукат</t>
  </si>
  <si>
    <t>Уличное освещение</t>
  </si>
  <si>
    <t>2015-2020</t>
  </si>
  <si>
    <t>увеличение освещенности улиц поселения</t>
  </si>
  <si>
    <t>Приобретение опор освещения</t>
  </si>
  <si>
    <t>ИТОГО</t>
  </si>
  <si>
    <t>иные источники финансирования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</si>
  <si>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</si>
  <si>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</si>
  <si>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</si>
  <si>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</si>
  <si>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</si>
  <si>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</si>
  <si>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</si>
  <si>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Прочие мероприятия по благоустройству территории поселений</t>
  </si>
  <si>
    <t>Дооборудование, содержание и покраска (детских площадок, стадионов т.п.)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</si>
  <si>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</si>
  <si>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</si>
  <si>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Бюджет Магаданской области</t>
  </si>
  <si>
    <t>Ямочный ремонт центральной дороги п.Омсукчан</t>
  </si>
  <si>
    <t>2016г.</t>
  </si>
  <si>
    <t>ИТОГО за счет иных источников финансирования:</t>
  </si>
  <si>
    <t>ИТОГО за счет средств местного бюджета:</t>
  </si>
  <si>
    <t xml:space="preserve">п. Омсукчан адреса </t>
  </si>
  <si>
    <t>Октябрьская 4-6</t>
  </si>
  <si>
    <t>Транспортная, д. 2</t>
  </si>
  <si>
    <t>Ленина 38</t>
  </si>
  <si>
    <t>Майская 12-12а</t>
  </si>
  <si>
    <t>Приложение №2</t>
  </si>
  <si>
    <t>установка оборудования для детских площадок</t>
  </si>
  <si>
    <t>Колличество</t>
  </si>
  <si>
    <t>Примечание</t>
  </si>
  <si>
    <t>Песочница</t>
  </si>
  <si>
    <t>ограждение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</si>
  <si>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</si>
  <si>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</si>
  <si>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</si>
  <si>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</si>
  <si>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</si>
  <si>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</si>
  <si>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</si>
  <si>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</si>
  <si>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</si>
  <si>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</si>
  <si>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</si>
  <si>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</si>
  <si>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</si>
  <si>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</si>
  <si>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паровозик горка</t>
  </si>
  <si>
    <t>качеля на пружине</t>
  </si>
  <si>
    <t>скамейки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</si>
  <si>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</si>
  <si>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</si>
  <si>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</si>
  <si>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</si>
  <si>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</si>
  <si>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</si>
  <si>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</si>
  <si>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</si>
  <si>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</si>
  <si>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п. Дукат № 19 по пр. Победы</t>
  </si>
  <si>
    <t>п. Дукат  № 29 по пр. Победы</t>
  </si>
  <si>
    <t>песочный дворик "Коралл"</t>
  </si>
  <si>
    <t>Детский игровой комплекс МИНИ</t>
  </si>
  <si>
    <t>качеля на пружине "Дельфин"</t>
  </si>
  <si>
    <t>п. Дукат № 17 по пр. Победы</t>
  </si>
  <si>
    <t>качеля на пружине "пароходик"</t>
  </si>
  <si>
    <t>машинка с горкой</t>
  </si>
  <si>
    <t>1.</t>
  </si>
  <si>
    <t>1.1.</t>
  </si>
  <si>
    <t>1.2.</t>
  </si>
  <si>
    <t>1.3.</t>
  </si>
  <si>
    <t>1.4.</t>
  </si>
  <si>
    <t>1.5.</t>
  </si>
  <si>
    <t>2.2.</t>
  </si>
  <si>
    <t>2.3.</t>
  </si>
  <si>
    <t>2.4.</t>
  </si>
  <si>
    <t>2.5.</t>
  </si>
  <si>
    <t>3.</t>
  </si>
  <si>
    <t>3.1.</t>
  </si>
  <si>
    <t>3.2.</t>
  </si>
  <si>
    <t>3.3.</t>
  </si>
  <si>
    <t xml:space="preserve">подпрограммы «Обеспечение комфортными условиями проживания </t>
  </si>
  <si>
    <t>Объем средств на реализацию подпрограммы, тыс.руб.</t>
  </si>
  <si>
    <t>Наименование мероприятия  подпрограммы</t>
  </si>
  <si>
    <t xml:space="preserve">Приобретение и установка детских игровых комплексов в дворовых территориях </t>
  </si>
  <si>
    <t>Бетонирование площадки у дома по пр.Победы №1 (подъезд №1,2)</t>
  </si>
  <si>
    <t>Установка автобусного павильона в п. Дукат (Кощеевка)</t>
  </si>
  <si>
    <t>итого</t>
  </si>
  <si>
    <t>Ремонт и содержание центральной улицы</t>
  </si>
  <si>
    <t xml:space="preserve">бетонирование </t>
  </si>
  <si>
    <t>Приложение № 2</t>
  </si>
  <si>
    <t>_____________________________________</t>
  </si>
  <si>
    <t>к постановлению</t>
  </si>
  <si>
    <t xml:space="preserve">администрации </t>
  </si>
  <si>
    <t>городского округа</t>
  </si>
  <si>
    <t>от 28.02.2019г. № 128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</si>
</sst>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2" xfId="0" applyNumberFormat="1" applyFont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justify" vertical="top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7" xfId="0" applyFill="1" applyBorder="1"/>
    <xf numFmtId="0" fontId="1" fillId="0" borderId="4" xfId="0" applyFont="1" applyBorder="1"/>
    <xf numFmtId="0" fontId="0" fillId="0" borderId="9" xfId="0" applyFill="1" applyBorder="1"/>
    <xf numFmtId="0" fontId="0" fillId="0" borderId="7" xfId="0" applyBorder="1"/>
    <xf numFmtId="0" fontId="1" fillId="0" borderId="4" xfId="0" applyFont="1" applyBorder="1" applyAlignment="1">
      <alignment wrapText="1"/>
    </xf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/>
    <xf numFmtId="0" fontId="8" fillId="0" borderId="1" xfId="0" applyFont="1" applyBorder="1" applyAlignment="1">
      <alignment horizontal="left" wrapText="1"/>
    </xf>
    <xf numFmtId="0" fontId="11" fillId="0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3" fillId="2" borderId="0" xfId="0" applyNumberFormat="1" applyFont="1" applyFill="1" applyAlignment="1" applyProtection="1">
      <protection locked="0"/>
    </xf>
    <xf numFmtId="0" fontId="14" fillId="2" borderId="0" xfId="0" applyNumberFormat="1" applyFont="1" applyFill="1" applyAlignment="1" applyProtection="1">
      <protection locked="0"/>
    </xf>
    <xf numFmtId="0" fontId="15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="60" zoomScaleNormal="100" workbookViewId="0">
      <selection activeCell="I1" sqref="I1:I5"/>
    </sheetView>
  </sheetViews>
  <sheetFormatPr defaultRowHeight="15"/>
  <cols>
    <col min="2" max="2" width="27.85546875" customWidth="1"/>
    <col min="3" max="3" width="20.7109375" customWidth="1"/>
    <col min="5" max="5" width="9.28515625" customWidth="1"/>
    <col min="11" max="11" width="22.140625" customWidth="1"/>
  </cols>
  <sheetData>
    <row r="1" spans="1:11" ht="23.25">
      <c r="I1" s="123" t="s">
        <v>115</v>
      </c>
    </row>
    <row r="2" spans="1:11" ht="23.25">
      <c r="A2" s="1"/>
      <c r="I2" s="124" t="s">
        <v>117</v>
      </c>
      <c r="K2" s="60"/>
    </row>
    <row r="3" spans="1:11" ht="23.25">
      <c r="A3" s="1"/>
      <c r="I3" s="124" t="s">
        <v>118</v>
      </c>
      <c r="K3" s="60"/>
    </row>
    <row r="4" spans="1:11" ht="23.25">
      <c r="A4" s="1"/>
      <c r="I4" s="125" t="s">
        <v>119</v>
      </c>
      <c r="K4" s="61"/>
    </row>
    <row r="5" spans="1:11" ht="23.25">
      <c r="A5" s="1"/>
      <c r="I5" s="124" t="s">
        <v>120</v>
      </c>
      <c r="K5" s="60"/>
    </row>
    <row r="6" spans="1:11" ht="18.75">
      <c r="A6" s="2"/>
      <c r="G6" s="2"/>
      <c r="H6" s="2"/>
      <c r="I6" s="2"/>
      <c r="J6" s="2"/>
      <c r="K6" s="2"/>
    </row>
    <row r="7" spans="1:11" ht="18.75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8.75">
      <c r="A8" s="63" t="s">
        <v>106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>
      <c r="A11" s="1"/>
      <c r="J11" s="4" t="s">
        <v>5</v>
      </c>
    </row>
    <row r="12" spans="1:11" ht="15.75">
      <c r="A12" s="62" t="s">
        <v>6</v>
      </c>
      <c r="B12" s="62" t="s">
        <v>108</v>
      </c>
      <c r="C12" s="62" t="s">
        <v>7</v>
      </c>
      <c r="D12" s="64" t="s">
        <v>8</v>
      </c>
      <c r="E12" s="62" t="s">
        <v>107</v>
      </c>
      <c r="F12" s="62"/>
      <c r="G12" s="62"/>
      <c r="H12" s="62"/>
      <c r="I12" s="62"/>
      <c r="J12" s="62"/>
      <c r="K12" s="62" t="s">
        <v>9</v>
      </c>
    </row>
    <row r="13" spans="1:11" ht="31.5">
      <c r="A13" s="62"/>
      <c r="B13" s="62"/>
      <c r="C13" s="62"/>
      <c r="D13" s="65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  <c r="K13" s="62"/>
    </row>
    <row r="14" spans="1:11">
      <c r="A14" s="48" t="s">
        <v>92</v>
      </c>
      <c r="B14" s="69" t="s">
        <v>17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38.25">
      <c r="A15" s="6" t="s">
        <v>93</v>
      </c>
      <c r="B15" s="7" t="s">
        <v>19</v>
      </c>
      <c r="C15" s="56" t="s">
        <v>112</v>
      </c>
      <c r="D15" s="70" t="s">
        <v>21</v>
      </c>
      <c r="E15" s="8">
        <f>SUM(F15:J15)</f>
        <v>1869</v>
      </c>
      <c r="F15" s="9">
        <f>F18+F19</f>
        <v>0</v>
      </c>
      <c r="G15" s="9">
        <f>G16+G17+G18+G19</f>
        <v>369</v>
      </c>
      <c r="H15" s="9">
        <f>SUM(H16:H19)</f>
        <v>0</v>
      </c>
      <c r="I15" s="9">
        <f>SUM(I16:I19)</f>
        <v>1200</v>
      </c>
      <c r="J15" s="9">
        <f>SUM(J16:J19)</f>
        <v>300</v>
      </c>
      <c r="K15" s="66" t="s">
        <v>22</v>
      </c>
    </row>
    <row r="16" spans="1:11">
      <c r="A16" s="6"/>
      <c r="B16" s="10" t="s">
        <v>23</v>
      </c>
      <c r="C16" s="73" t="s">
        <v>20</v>
      </c>
      <c r="D16" s="71"/>
      <c r="E16" s="54">
        <f t="shared" ref="E16:E17" si="0">SUM(F16:J16)</f>
        <v>1100</v>
      </c>
      <c r="F16" s="11">
        <v>250</v>
      </c>
      <c r="G16" s="11">
        <v>250</v>
      </c>
      <c r="H16" s="11">
        <v>0</v>
      </c>
      <c r="I16" s="11">
        <v>600</v>
      </c>
      <c r="J16" s="11">
        <v>0</v>
      </c>
      <c r="K16" s="67"/>
    </row>
    <row r="17" spans="1:11">
      <c r="A17" s="6"/>
      <c r="B17" s="10" t="s">
        <v>24</v>
      </c>
      <c r="C17" s="73"/>
      <c r="D17" s="71"/>
      <c r="E17" s="54">
        <f t="shared" si="0"/>
        <v>750</v>
      </c>
      <c r="F17" s="11">
        <v>0</v>
      </c>
      <c r="G17" s="11">
        <v>0</v>
      </c>
      <c r="H17" s="11">
        <v>0</v>
      </c>
      <c r="I17" s="11">
        <v>600</v>
      </c>
      <c r="J17" s="11">
        <v>150</v>
      </c>
      <c r="K17" s="67"/>
    </row>
    <row r="18" spans="1:11">
      <c r="A18" s="6"/>
      <c r="B18" s="10" t="s">
        <v>23</v>
      </c>
      <c r="C18" s="73" t="s">
        <v>30</v>
      </c>
      <c r="D18" s="71"/>
      <c r="E18" s="8">
        <f t="shared" ref="E18:E22" si="1">SUM(F18:J18)</f>
        <v>119</v>
      </c>
      <c r="F18" s="11">
        <v>0</v>
      </c>
      <c r="G18" s="11">
        <f>119</f>
        <v>119</v>
      </c>
      <c r="H18" s="11">
        <v>0</v>
      </c>
      <c r="I18" s="11">
        <v>0</v>
      </c>
      <c r="J18" s="11">
        <v>0</v>
      </c>
      <c r="K18" s="67"/>
    </row>
    <row r="19" spans="1:11">
      <c r="A19" s="6"/>
      <c r="B19" s="10" t="s">
        <v>24</v>
      </c>
      <c r="C19" s="73"/>
      <c r="D19" s="72"/>
      <c r="E19" s="8">
        <f t="shared" si="1"/>
        <v>150</v>
      </c>
      <c r="F19" s="11">
        <v>0</v>
      </c>
      <c r="G19" s="11">
        <v>0</v>
      </c>
      <c r="H19" s="11">
        <v>0</v>
      </c>
      <c r="I19" s="11">
        <v>0</v>
      </c>
      <c r="J19" s="11">
        <v>150</v>
      </c>
      <c r="K19" s="68"/>
    </row>
    <row r="20" spans="1:11" ht="15" customHeight="1">
      <c r="A20" s="12" t="s">
        <v>94</v>
      </c>
      <c r="B20" s="7" t="s">
        <v>25</v>
      </c>
      <c r="C20" s="56" t="s">
        <v>112</v>
      </c>
      <c r="D20" s="70" t="s">
        <v>26</v>
      </c>
      <c r="E20" s="8">
        <f t="shared" si="1"/>
        <v>16581.7</v>
      </c>
      <c r="F20" s="9">
        <f t="shared" ref="F20:J20" si="2">SUM(F21:F22)</f>
        <v>2109.3000000000002</v>
      </c>
      <c r="G20" s="9">
        <f>G21+G22</f>
        <v>2298.6</v>
      </c>
      <c r="H20" s="9">
        <f>SUM(H21:H22)</f>
        <v>2188.8000000000002</v>
      </c>
      <c r="I20" s="9">
        <f t="shared" si="2"/>
        <v>4500</v>
      </c>
      <c r="J20" s="9">
        <f t="shared" si="2"/>
        <v>5485</v>
      </c>
      <c r="K20" s="66" t="s">
        <v>27</v>
      </c>
    </row>
    <row r="21" spans="1:11">
      <c r="A21" s="6"/>
      <c r="B21" s="10" t="s">
        <v>23</v>
      </c>
      <c r="C21" s="70" t="s">
        <v>20</v>
      </c>
      <c r="D21" s="71"/>
      <c r="E21" s="8">
        <f t="shared" si="1"/>
        <v>15409.8</v>
      </c>
      <c r="F21" s="11">
        <v>1761.3</v>
      </c>
      <c r="G21" s="11">
        <v>1898.6</v>
      </c>
      <c r="H21" s="11">
        <v>2089.9</v>
      </c>
      <c r="I21" s="11">
        <v>4350</v>
      </c>
      <c r="J21" s="11">
        <v>5310</v>
      </c>
      <c r="K21" s="67"/>
    </row>
    <row r="22" spans="1:11" ht="19.5" customHeight="1">
      <c r="A22" s="6"/>
      <c r="B22" s="10" t="s">
        <v>24</v>
      </c>
      <c r="C22" s="72"/>
      <c r="D22" s="72"/>
      <c r="E22" s="8">
        <f t="shared" si="1"/>
        <v>1171.9000000000001</v>
      </c>
      <c r="F22" s="11">
        <v>348</v>
      </c>
      <c r="G22" s="11">
        <v>400</v>
      </c>
      <c r="H22" s="11">
        <v>98.9</v>
      </c>
      <c r="I22" s="11">
        <v>150</v>
      </c>
      <c r="J22" s="11">
        <v>175</v>
      </c>
      <c r="K22" s="68"/>
    </row>
    <row r="23" spans="1:11" ht="15.75">
      <c r="A23" s="12" t="s">
        <v>95</v>
      </c>
      <c r="B23" s="13" t="s">
        <v>28</v>
      </c>
      <c r="C23" s="56" t="s">
        <v>112</v>
      </c>
      <c r="D23" s="70">
        <v>2016</v>
      </c>
      <c r="E23" s="8">
        <f>E24+E25+E26</f>
        <v>0</v>
      </c>
      <c r="F23" s="8">
        <f t="shared" ref="F23:J23" si="3">F24+F25+F26</f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15"/>
    </row>
    <row r="24" spans="1:11" ht="25.5">
      <c r="A24" s="6"/>
      <c r="B24" s="10" t="s">
        <v>23</v>
      </c>
      <c r="C24" s="14" t="s">
        <v>30</v>
      </c>
      <c r="D24" s="71"/>
      <c r="E24" s="8">
        <f>F24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5"/>
    </row>
    <row r="25" spans="1:11">
      <c r="A25" s="6"/>
      <c r="B25" s="10" t="s">
        <v>23</v>
      </c>
      <c r="C25" s="70" t="s">
        <v>20</v>
      </c>
      <c r="D25" s="72"/>
      <c r="E25" s="8">
        <f>F25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5"/>
    </row>
    <row r="26" spans="1:11">
      <c r="A26" s="6"/>
      <c r="B26" s="10" t="s">
        <v>24</v>
      </c>
      <c r="C26" s="72"/>
      <c r="D26" s="16"/>
      <c r="E26" s="8">
        <f>SUM(F26:J26)</f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5"/>
    </row>
    <row r="27" spans="1:11" ht="15.75">
      <c r="A27" s="12" t="s">
        <v>96</v>
      </c>
      <c r="B27" s="13" t="s">
        <v>31</v>
      </c>
      <c r="C27" s="56" t="s">
        <v>112</v>
      </c>
      <c r="D27" s="70">
        <v>2016</v>
      </c>
      <c r="E27" s="8">
        <f>E28+E29+E30</f>
        <v>8083.5999999999995</v>
      </c>
      <c r="F27" s="8">
        <f t="shared" ref="F27:J27" si="4">F28+F29+F30</f>
        <v>3300.4</v>
      </c>
      <c r="G27" s="8">
        <f t="shared" si="4"/>
        <v>3929</v>
      </c>
      <c r="H27" s="8">
        <f>H28+H29+H30</f>
        <v>854.2</v>
      </c>
      <c r="I27" s="8">
        <f t="shared" si="4"/>
        <v>0</v>
      </c>
      <c r="J27" s="8">
        <f t="shared" si="4"/>
        <v>0</v>
      </c>
      <c r="K27" s="15"/>
    </row>
    <row r="28" spans="1:11" ht="25.5">
      <c r="A28" s="12"/>
      <c r="B28" s="10" t="s">
        <v>23</v>
      </c>
      <c r="C28" s="14" t="s">
        <v>30</v>
      </c>
      <c r="D28" s="71"/>
      <c r="E28" s="8">
        <f t="shared" ref="E28:E33" si="5">SUM(F28:J28)</f>
        <v>8071.4</v>
      </c>
      <c r="F28" s="11">
        <v>3289.4</v>
      </c>
      <c r="G28" s="11">
        <v>3929</v>
      </c>
      <c r="H28" s="11">
        <v>853</v>
      </c>
      <c r="I28" s="11">
        <v>0</v>
      </c>
      <c r="J28" s="11">
        <v>0</v>
      </c>
      <c r="K28" s="15"/>
    </row>
    <row r="29" spans="1:11">
      <c r="A29" s="12"/>
      <c r="B29" s="10" t="s">
        <v>23</v>
      </c>
      <c r="C29" s="70" t="s">
        <v>20</v>
      </c>
      <c r="D29" s="72"/>
      <c r="E29" s="8">
        <f t="shared" si="5"/>
        <v>5</v>
      </c>
      <c r="F29" s="11">
        <v>3.8</v>
      </c>
      <c r="G29" s="11">
        <v>0</v>
      </c>
      <c r="H29" s="11">
        <v>1.2</v>
      </c>
      <c r="I29" s="11">
        <v>0</v>
      </c>
      <c r="J29" s="11">
        <v>0</v>
      </c>
      <c r="K29" s="15"/>
    </row>
    <row r="30" spans="1:11">
      <c r="A30" s="12"/>
      <c r="B30" s="10" t="s">
        <v>24</v>
      </c>
      <c r="C30" s="72"/>
      <c r="D30" s="16"/>
      <c r="E30" s="8">
        <f t="shared" si="5"/>
        <v>7.2</v>
      </c>
      <c r="F30" s="11">
        <v>7.2</v>
      </c>
      <c r="G30" s="11">
        <v>0</v>
      </c>
      <c r="H30" s="11">
        <v>0</v>
      </c>
      <c r="I30" s="11">
        <v>0</v>
      </c>
      <c r="J30" s="11">
        <v>0</v>
      </c>
      <c r="K30" s="15"/>
    </row>
    <row r="31" spans="1:11" ht="38.25">
      <c r="A31" s="12" t="s">
        <v>97</v>
      </c>
      <c r="B31" s="7" t="s">
        <v>32</v>
      </c>
      <c r="C31" s="56" t="s">
        <v>112</v>
      </c>
      <c r="D31" s="70" t="s">
        <v>26</v>
      </c>
      <c r="E31" s="8">
        <f t="shared" si="5"/>
        <v>991.6</v>
      </c>
      <c r="F31" s="9">
        <f t="shared" ref="F31:J31" si="6">SUM(F32:F33)</f>
        <v>0</v>
      </c>
      <c r="G31" s="9">
        <f t="shared" si="6"/>
        <v>0</v>
      </c>
      <c r="H31" s="9">
        <f t="shared" si="6"/>
        <v>0</v>
      </c>
      <c r="I31" s="9">
        <f t="shared" si="6"/>
        <v>566.6</v>
      </c>
      <c r="J31" s="9">
        <f t="shared" si="6"/>
        <v>425</v>
      </c>
      <c r="K31" s="66" t="s">
        <v>33</v>
      </c>
    </row>
    <row r="32" spans="1:11" ht="25.5">
      <c r="A32" s="6"/>
      <c r="B32" s="10" t="s">
        <v>23</v>
      </c>
      <c r="C32" s="14" t="s">
        <v>30</v>
      </c>
      <c r="D32" s="71"/>
      <c r="E32" s="8">
        <f t="shared" si="5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67"/>
    </row>
    <row r="33" spans="1:11" ht="25.5" customHeight="1">
      <c r="A33" s="6"/>
      <c r="B33" s="10" t="s">
        <v>23</v>
      </c>
      <c r="C33" s="14" t="s">
        <v>20</v>
      </c>
      <c r="D33" s="72"/>
      <c r="E33" s="8">
        <f t="shared" si="5"/>
        <v>991.6</v>
      </c>
      <c r="F33" s="11">
        <v>0</v>
      </c>
      <c r="G33" s="11">
        <v>0</v>
      </c>
      <c r="H33" s="11">
        <v>0</v>
      </c>
      <c r="I33" s="11">
        <v>566.6</v>
      </c>
      <c r="J33" s="11">
        <v>425</v>
      </c>
      <c r="K33" s="68"/>
    </row>
    <row r="34" spans="1:11">
      <c r="A34" s="6"/>
      <c r="B34" s="10"/>
      <c r="C34" s="14"/>
      <c r="D34" s="17"/>
      <c r="E34" s="8">
        <f>E15+E20+E23+E27+E31</f>
        <v>27525.899999999998</v>
      </c>
      <c r="F34" s="8">
        <f t="shared" ref="F34" si="7">F15+F20+F23+F27+F31</f>
        <v>5409.7000000000007</v>
      </c>
      <c r="G34" s="8">
        <f>G15+G20+G23+G27+G31+G26</f>
        <v>6596.6</v>
      </c>
      <c r="H34" s="8">
        <f>H15+H20+H23+H27+H31+H26+H30</f>
        <v>3043</v>
      </c>
      <c r="I34" s="8">
        <f>I15+I20+I23+I27+I31+I26</f>
        <v>6266.6</v>
      </c>
      <c r="J34" s="8">
        <f t="shared" ref="J34" si="8">J15+J20+J23+J27+J31+J26</f>
        <v>6210</v>
      </c>
      <c r="K34" s="18"/>
    </row>
    <row r="35" spans="1:11">
      <c r="A35" s="48" t="s">
        <v>16</v>
      </c>
      <c r="B35" s="74" t="s">
        <v>34</v>
      </c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63.75">
      <c r="A36" s="6" t="s">
        <v>18</v>
      </c>
      <c r="B36" s="7" t="s">
        <v>35</v>
      </c>
      <c r="C36" s="57" t="s">
        <v>112</v>
      </c>
      <c r="D36" s="70" t="s">
        <v>26</v>
      </c>
      <c r="E36" s="8">
        <f>E37+E38+E39</f>
        <v>370.3</v>
      </c>
      <c r="F36" s="9">
        <f t="shared" ref="F36" si="9">SUM(F39:F40)</f>
        <v>0</v>
      </c>
      <c r="G36" s="55">
        <f>G37+G38+G39</f>
        <v>0</v>
      </c>
      <c r="H36" s="55">
        <f t="shared" ref="H36:J36" si="10">H37+H38+H39</f>
        <v>0</v>
      </c>
      <c r="I36" s="55">
        <f t="shared" si="10"/>
        <v>0</v>
      </c>
      <c r="J36" s="55">
        <f t="shared" si="10"/>
        <v>370.3</v>
      </c>
      <c r="K36" s="77" t="s">
        <v>36</v>
      </c>
    </row>
    <row r="37" spans="1:11">
      <c r="A37" s="6"/>
      <c r="B37" s="10" t="s">
        <v>23</v>
      </c>
      <c r="C37" s="71" t="s">
        <v>20</v>
      </c>
      <c r="D37" s="71"/>
      <c r="E37" s="54">
        <f t="shared" ref="E37:E41" si="11">SUM(F37:J37)</f>
        <v>370.3</v>
      </c>
      <c r="F37" s="11">
        <v>0</v>
      </c>
      <c r="G37" s="11">
        <v>0</v>
      </c>
      <c r="H37" s="11">
        <v>0</v>
      </c>
      <c r="I37" s="11">
        <v>0</v>
      </c>
      <c r="J37" s="11">
        <v>370.3</v>
      </c>
      <c r="K37" s="78"/>
    </row>
    <row r="38" spans="1:11">
      <c r="A38" s="6"/>
      <c r="B38" s="10" t="s">
        <v>24</v>
      </c>
      <c r="C38" s="71"/>
      <c r="D38" s="71"/>
      <c r="E38" s="54">
        <f t="shared" si="11"/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78"/>
    </row>
    <row r="39" spans="1:11">
      <c r="A39" s="6"/>
      <c r="B39" s="10" t="s">
        <v>23</v>
      </c>
      <c r="C39" s="71" t="s">
        <v>30</v>
      </c>
      <c r="D39" s="71"/>
      <c r="E39" s="8">
        <f t="shared" si="11"/>
        <v>0</v>
      </c>
      <c r="F39" s="11">
        <v>0</v>
      </c>
      <c r="G39" s="11">
        <v>0</v>
      </c>
      <c r="H39" s="11"/>
      <c r="I39" s="11">
        <v>0</v>
      </c>
      <c r="J39" s="11">
        <v>0</v>
      </c>
      <c r="K39" s="78"/>
    </row>
    <row r="40" spans="1:11">
      <c r="A40" s="6"/>
      <c r="B40" s="10" t="s">
        <v>24</v>
      </c>
      <c r="C40" s="72"/>
      <c r="D40" s="72"/>
      <c r="E40" s="8">
        <f t="shared" si="11"/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78"/>
    </row>
    <row r="41" spans="1:11" ht="38.25">
      <c r="A41" s="6" t="s">
        <v>98</v>
      </c>
      <c r="B41" s="19" t="s">
        <v>109</v>
      </c>
      <c r="C41" s="56" t="s">
        <v>112</v>
      </c>
      <c r="D41" s="70" t="s">
        <v>26</v>
      </c>
      <c r="E41" s="8">
        <f t="shared" si="11"/>
        <v>11372.760000000002</v>
      </c>
      <c r="F41" s="8">
        <f>F42+F43+F44+F45</f>
        <v>3121.8</v>
      </c>
      <c r="G41" s="8">
        <f>SUM(G42:G45)</f>
        <v>2288.56</v>
      </c>
      <c r="H41" s="8">
        <f>SUM(H42:H45)</f>
        <v>202.1</v>
      </c>
      <c r="I41" s="8">
        <f>SUM(I44:I45)</f>
        <v>2460.3000000000002</v>
      </c>
      <c r="J41" s="8">
        <f>SUM(J44:J45)</f>
        <v>3300</v>
      </c>
      <c r="K41" s="78"/>
    </row>
    <row r="42" spans="1:11">
      <c r="A42" s="6"/>
      <c r="B42" s="10" t="s">
        <v>23</v>
      </c>
      <c r="C42" s="73" t="s">
        <v>30</v>
      </c>
      <c r="D42" s="71"/>
      <c r="E42" s="8">
        <f t="shared" ref="E42:E59" si="12">SUM(F42:J42)</f>
        <v>3319.9</v>
      </c>
      <c r="F42" s="8">
        <v>1915.9</v>
      </c>
      <c r="G42" s="8">
        <v>1404</v>
      </c>
      <c r="H42" s="8">
        <v>0</v>
      </c>
      <c r="I42" s="8">
        <v>0</v>
      </c>
      <c r="J42" s="8">
        <v>0</v>
      </c>
      <c r="K42" s="78"/>
    </row>
    <row r="43" spans="1:11">
      <c r="A43" s="6"/>
      <c r="B43" s="10" t="s">
        <v>24</v>
      </c>
      <c r="C43" s="73"/>
      <c r="D43" s="71"/>
      <c r="E43" s="8">
        <f t="shared" si="12"/>
        <v>1944.9</v>
      </c>
      <c r="F43" s="8">
        <v>1094.9000000000001</v>
      </c>
      <c r="G43" s="8">
        <v>850</v>
      </c>
      <c r="H43" s="8">
        <v>0</v>
      </c>
      <c r="I43" s="8">
        <v>0</v>
      </c>
      <c r="J43" s="8">
        <v>0</v>
      </c>
      <c r="K43" s="78"/>
    </row>
    <row r="44" spans="1:11">
      <c r="A44" s="6"/>
      <c r="B44" s="10" t="s">
        <v>23</v>
      </c>
      <c r="C44" s="71" t="s">
        <v>20</v>
      </c>
      <c r="D44" s="71"/>
      <c r="E44" s="8">
        <f t="shared" si="12"/>
        <v>4051.96</v>
      </c>
      <c r="F44" s="11">
        <v>55</v>
      </c>
      <c r="G44" s="11">
        <v>34.56</v>
      </c>
      <c r="H44" s="11">
        <v>202.1</v>
      </c>
      <c r="I44" s="11">
        <v>1460.3</v>
      </c>
      <c r="J44" s="11">
        <v>2300</v>
      </c>
      <c r="K44" s="78"/>
    </row>
    <row r="45" spans="1:11">
      <c r="A45" s="6"/>
      <c r="B45" s="10" t="s">
        <v>24</v>
      </c>
      <c r="C45" s="72"/>
      <c r="D45" s="72"/>
      <c r="E45" s="8">
        <f t="shared" si="12"/>
        <v>2056</v>
      </c>
      <c r="F45" s="11">
        <v>56</v>
      </c>
      <c r="G45" s="11">
        <v>0</v>
      </c>
      <c r="H45" s="11">
        <v>0</v>
      </c>
      <c r="I45" s="11">
        <v>1000</v>
      </c>
      <c r="J45" s="11">
        <v>1000</v>
      </c>
      <c r="K45" s="78"/>
    </row>
    <row r="46" spans="1:11" ht="66.75" customHeight="1">
      <c r="A46" s="6" t="s">
        <v>99</v>
      </c>
      <c r="B46" s="7" t="s">
        <v>37</v>
      </c>
      <c r="C46" s="57" t="s">
        <v>112</v>
      </c>
      <c r="D46" s="80">
        <v>2016</v>
      </c>
      <c r="E46" s="8">
        <f t="shared" si="12"/>
        <v>1831.5</v>
      </c>
      <c r="F46" s="8">
        <f t="shared" ref="F46:J46" si="13">SUM(F47:F48)</f>
        <v>0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1831.5</v>
      </c>
      <c r="K46" s="78"/>
    </row>
    <row r="47" spans="1:11">
      <c r="A47" s="6"/>
      <c r="B47" s="10" t="s">
        <v>23</v>
      </c>
      <c r="C47" s="71" t="s">
        <v>20</v>
      </c>
      <c r="D47" s="81"/>
      <c r="E47" s="8">
        <f t="shared" si="12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78"/>
    </row>
    <row r="48" spans="1:11">
      <c r="A48" s="6"/>
      <c r="B48" s="10" t="s">
        <v>24</v>
      </c>
      <c r="C48" s="72"/>
      <c r="D48" s="82"/>
      <c r="E48" s="8">
        <f t="shared" si="12"/>
        <v>1831.5</v>
      </c>
      <c r="F48" s="11">
        <v>0</v>
      </c>
      <c r="G48" s="11">
        <v>0</v>
      </c>
      <c r="H48" s="11">
        <v>0</v>
      </c>
      <c r="I48" s="11">
        <v>0</v>
      </c>
      <c r="J48" s="11">
        <v>1831.5</v>
      </c>
      <c r="K48" s="78"/>
    </row>
    <row r="49" spans="1:11" ht="38.25">
      <c r="A49" s="6" t="s">
        <v>100</v>
      </c>
      <c r="B49" s="7" t="s">
        <v>111</v>
      </c>
      <c r="C49" s="56" t="s">
        <v>112</v>
      </c>
      <c r="D49" s="80">
        <v>2018</v>
      </c>
      <c r="E49" s="54">
        <f t="shared" ref="E49:E51" si="14">SUM(F49:J49)</f>
        <v>0</v>
      </c>
      <c r="F49" s="54">
        <f t="shared" ref="F49:J49" si="15">SUM(F50:F51)</f>
        <v>0</v>
      </c>
      <c r="G49" s="54">
        <f t="shared" si="15"/>
        <v>0</v>
      </c>
      <c r="H49" s="54">
        <f t="shared" si="15"/>
        <v>0</v>
      </c>
      <c r="I49" s="54">
        <f t="shared" si="15"/>
        <v>0</v>
      </c>
      <c r="J49" s="54">
        <f t="shared" si="15"/>
        <v>0</v>
      </c>
      <c r="K49" s="78"/>
    </row>
    <row r="50" spans="1:11" ht="25.5">
      <c r="A50" s="6"/>
      <c r="B50" s="10" t="s">
        <v>24</v>
      </c>
      <c r="C50" s="53" t="s">
        <v>30</v>
      </c>
      <c r="D50" s="81"/>
      <c r="E50" s="54">
        <f t="shared" si="14"/>
        <v>0</v>
      </c>
      <c r="F50" s="54">
        <v>0</v>
      </c>
      <c r="G50" s="11">
        <v>0</v>
      </c>
      <c r="H50" s="11">
        <v>0</v>
      </c>
      <c r="I50" s="11">
        <v>0</v>
      </c>
      <c r="J50" s="11">
        <v>0</v>
      </c>
      <c r="K50" s="78"/>
    </row>
    <row r="51" spans="1:11" ht="25.5">
      <c r="A51" s="6"/>
      <c r="B51" s="10" t="s">
        <v>24</v>
      </c>
      <c r="C51" s="53" t="s">
        <v>20</v>
      </c>
      <c r="D51" s="82"/>
      <c r="E51" s="54">
        <f t="shared" si="14"/>
        <v>0</v>
      </c>
      <c r="F51" s="54">
        <v>0</v>
      </c>
      <c r="G51" s="11">
        <v>0</v>
      </c>
      <c r="H51" s="11">
        <v>0</v>
      </c>
      <c r="I51" s="11">
        <v>0</v>
      </c>
      <c r="J51" s="11">
        <v>0</v>
      </c>
      <c r="K51" s="78"/>
    </row>
    <row r="52" spans="1:11" ht="28.5" customHeight="1">
      <c r="A52" s="6" t="s">
        <v>100</v>
      </c>
      <c r="B52" s="7" t="s">
        <v>110</v>
      </c>
      <c r="C52" s="56" t="s">
        <v>112</v>
      </c>
      <c r="D52" s="80">
        <v>2018</v>
      </c>
      <c r="E52" s="8">
        <f t="shared" si="12"/>
        <v>1540</v>
      </c>
      <c r="F52" s="8">
        <f t="shared" ref="F52:J52" si="16">SUM(F53:F54)</f>
        <v>899</v>
      </c>
      <c r="G52" s="8">
        <f t="shared" si="16"/>
        <v>0</v>
      </c>
      <c r="H52" s="8">
        <f t="shared" si="16"/>
        <v>641</v>
      </c>
      <c r="I52" s="8">
        <f t="shared" si="16"/>
        <v>0</v>
      </c>
      <c r="J52" s="8">
        <f t="shared" si="16"/>
        <v>0</v>
      </c>
      <c r="K52" s="78"/>
    </row>
    <row r="53" spans="1:11" ht="25.5">
      <c r="A53" s="6"/>
      <c r="B53" s="10" t="s">
        <v>24</v>
      </c>
      <c r="C53" s="14" t="s">
        <v>30</v>
      </c>
      <c r="D53" s="81"/>
      <c r="E53" s="8">
        <f t="shared" si="12"/>
        <v>895</v>
      </c>
      <c r="F53" s="8">
        <v>895</v>
      </c>
      <c r="G53" s="11">
        <v>0</v>
      </c>
      <c r="H53" s="11">
        <v>0</v>
      </c>
      <c r="I53" s="11">
        <v>0</v>
      </c>
      <c r="J53" s="11">
        <v>0</v>
      </c>
      <c r="K53" s="78"/>
    </row>
    <row r="54" spans="1:11" ht="29.25" customHeight="1">
      <c r="A54" s="6"/>
      <c r="B54" s="10" t="s">
        <v>24</v>
      </c>
      <c r="C54" s="14" t="s">
        <v>20</v>
      </c>
      <c r="D54" s="82"/>
      <c r="E54" s="8">
        <f t="shared" si="12"/>
        <v>645</v>
      </c>
      <c r="F54" s="8">
        <v>4</v>
      </c>
      <c r="G54" s="11">
        <v>0</v>
      </c>
      <c r="H54" s="11">
        <v>641</v>
      </c>
      <c r="I54" s="11">
        <v>0</v>
      </c>
      <c r="J54" s="11">
        <v>0</v>
      </c>
      <c r="K54" s="78"/>
    </row>
    <row r="55" spans="1:11" ht="45.75" customHeight="1">
      <c r="A55" s="6" t="s">
        <v>101</v>
      </c>
      <c r="B55" s="19" t="s">
        <v>113</v>
      </c>
      <c r="C55" s="57" t="s">
        <v>112</v>
      </c>
      <c r="D55" s="70">
        <v>2019</v>
      </c>
      <c r="E55" s="8">
        <f t="shared" si="12"/>
        <v>4233.2</v>
      </c>
      <c r="F55" s="9">
        <f t="shared" ref="F55:J55" si="17">SUM(F58:F59)</f>
        <v>100</v>
      </c>
      <c r="G55" s="9">
        <f t="shared" si="17"/>
        <v>0</v>
      </c>
      <c r="H55" s="9">
        <f>SUM(H56:H59)</f>
        <v>3026.4</v>
      </c>
      <c r="I55" s="9">
        <f t="shared" si="17"/>
        <v>371</v>
      </c>
      <c r="J55" s="9">
        <f t="shared" si="17"/>
        <v>735.8</v>
      </c>
      <c r="K55" s="78"/>
    </row>
    <row r="56" spans="1:11" ht="23.25" customHeight="1">
      <c r="A56" s="6"/>
      <c r="B56" s="10" t="s">
        <v>23</v>
      </c>
      <c r="C56" s="71" t="s">
        <v>30</v>
      </c>
      <c r="D56" s="71"/>
      <c r="E56" s="59">
        <f t="shared" ref="E56:E57" si="18">SUM(F56:J56)</f>
        <v>1417.9</v>
      </c>
      <c r="F56" s="11">
        <v>100</v>
      </c>
      <c r="G56" s="11">
        <v>0</v>
      </c>
      <c r="H56" s="11">
        <v>1317.9</v>
      </c>
      <c r="I56" s="11">
        <v>0</v>
      </c>
      <c r="J56" s="11">
        <v>0</v>
      </c>
      <c r="K56" s="78"/>
    </row>
    <row r="57" spans="1:11" ht="14.25" customHeight="1">
      <c r="A57" s="6"/>
      <c r="B57" s="10" t="s">
        <v>24</v>
      </c>
      <c r="C57" s="72"/>
      <c r="D57" s="71"/>
      <c r="E57" s="59">
        <f t="shared" si="18"/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78"/>
    </row>
    <row r="58" spans="1:11">
      <c r="A58" s="6"/>
      <c r="B58" s="10" t="s">
        <v>23</v>
      </c>
      <c r="C58" s="71" t="s">
        <v>20</v>
      </c>
      <c r="D58" s="71"/>
      <c r="E58" s="8">
        <f t="shared" si="12"/>
        <v>2915.3</v>
      </c>
      <c r="F58" s="11">
        <v>100</v>
      </c>
      <c r="G58" s="11">
        <v>0</v>
      </c>
      <c r="H58" s="11">
        <v>1708.5</v>
      </c>
      <c r="I58" s="11">
        <v>371</v>
      </c>
      <c r="J58" s="11">
        <v>735.8</v>
      </c>
      <c r="K58" s="78"/>
    </row>
    <row r="59" spans="1:11">
      <c r="A59" s="6"/>
      <c r="B59" s="10" t="s">
        <v>24</v>
      </c>
      <c r="C59" s="72"/>
      <c r="D59" s="72"/>
      <c r="E59" s="8">
        <f t="shared" si="12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79"/>
    </row>
    <row r="60" spans="1:11">
      <c r="A60" s="48" t="s">
        <v>102</v>
      </c>
      <c r="B60" s="74" t="s">
        <v>38</v>
      </c>
      <c r="C60" s="75"/>
      <c r="D60" s="75"/>
      <c r="E60" s="75"/>
      <c r="F60" s="75"/>
      <c r="G60" s="75"/>
      <c r="H60" s="75"/>
      <c r="I60" s="75"/>
      <c r="J60" s="75"/>
      <c r="K60" s="76"/>
    </row>
    <row r="61" spans="1:11" ht="39.75" customHeight="1">
      <c r="A61" s="6" t="s">
        <v>103</v>
      </c>
      <c r="B61" s="7" t="s">
        <v>39</v>
      </c>
      <c r="C61" s="57" t="s">
        <v>112</v>
      </c>
      <c r="D61" s="70" t="s">
        <v>40</v>
      </c>
      <c r="E61" s="8">
        <f t="shared" ref="E61:E63" si="19">SUM(F61:J61)</f>
        <v>504.4</v>
      </c>
      <c r="F61" s="8">
        <f>F62+F63</f>
        <v>126.4</v>
      </c>
      <c r="G61" s="8">
        <f t="shared" ref="G61:J61" si="20">SUM(G62:G63)</f>
        <v>0</v>
      </c>
      <c r="H61" s="8">
        <f t="shared" si="20"/>
        <v>0</v>
      </c>
      <c r="I61" s="8">
        <f t="shared" si="20"/>
        <v>0</v>
      </c>
      <c r="J61" s="8">
        <f t="shared" si="20"/>
        <v>378</v>
      </c>
      <c r="K61" s="84" t="s">
        <v>41</v>
      </c>
    </row>
    <row r="62" spans="1:11" ht="25.5">
      <c r="A62" s="6"/>
      <c r="B62" s="10" t="s">
        <v>24</v>
      </c>
      <c r="C62" s="20" t="s">
        <v>20</v>
      </c>
      <c r="D62" s="71"/>
      <c r="E62" s="8">
        <f t="shared" si="19"/>
        <v>379.4</v>
      </c>
      <c r="F62" s="11">
        <v>1.4</v>
      </c>
      <c r="G62" s="11">
        <v>0</v>
      </c>
      <c r="H62" s="11">
        <v>0</v>
      </c>
      <c r="I62" s="11">
        <v>0</v>
      </c>
      <c r="J62" s="11">
        <v>378</v>
      </c>
      <c r="K62" s="85"/>
    </row>
    <row r="63" spans="1:11" ht="25.5">
      <c r="A63" s="6"/>
      <c r="B63" s="10" t="s">
        <v>24</v>
      </c>
      <c r="C63" s="53" t="s">
        <v>30</v>
      </c>
      <c r="D63" s="72"/>
      <c r="E63" s="8">
        <f t="shared" si="19"/>
        <v>125</v>
      </c>
      <c r="F63" s="11">
        <v>125</v>
      </c>
      <c r="G63" s="11">
        <v>0</v>
      </c>
      <c r="H63" s="11">
        <v>0</v>
      </c>
      <c r="I63" s="11">
        <v>0</v>
      </c>
      <c r="J63" s="11">
        <v>0</v>
      </c>
      <c r="K63" s="85"/>
    </row>
    <row r="64" spans="1:11" ht="25.5">
      <c r="A64" s="6" t="s">
        <v>104</v>
      </c>
      <c r="B64" s="13" t="s">
        <v>43</v>
      </c>
      <c r="C64" s="57" t="s">
        <v>112</v>
      </c>
      <c r="D64" s="14" t="s">
        <v>44</v>
      </c>
      <c r="E64" s="8">
        <f>E65+E66</f>
        <v>765.2</v>
      </c>
      <c r="F64" s="8">
        <f>F65+F66</f>
        <v>765.2</v>
      </c>
      <c r="G64" s="8">
        <v>0</v>
      </c>
      <c r="H64" s="8">
        <v>0</v>
      </c>
      <c r="I64" s="8">
        <v>0</v>
      </c>
      <c r="J64" s="8">
        <v>0</v>
      </c>
      <c r="K64" s="21"/>
    </row>
    <row r="65" spans="1:11" ht="25.5">
      <c r="A65" s="6"/>
      <c r="B65" s="10" t="s">
        <v>23</v>
      </c>
      <c r="C65" s="14" t="s">
        <v>20</v>
      </c>
      <c r="D65" s="14"/>
      <c r="E65" s="8">
        <v>439.4</v>
      </c>
      <c r="F65" s="11">
        <v>439.4</v>
      </c>
      <c r="G65" s="11">
        <v>0</v>
      </c>
      <c r="H65" s="11">
        <v>0</v>
      </c>
      <c r="I65" s="11">
        <v>0</v>
      </c>
      <c r="J65" s="11">
        <v>0</v>
      </c>
      <c r="K65" s="21"/>
    </row>
    <row r="66" spans="1:11" ht="25.5">
      <c r="A66" s="6"/>
      <c r="B66" s="10" t="s">
        <v>23</v>
      </c>
      <c r="C66" s="14" t="s">
        <v>30</v>
      </c>
      <c r="D66" s="14"/>
      <c r="E66" s="8">
        <v>325.8</v>
      </c>
      <c r="F66" s="11">
        <v>325.8</v>
      </c>
      <c r="G66" s="11">
        <v>0</v>
      </c>
      <c r="H66" s="11">
        <v>0</v>
      </c>
      <c r="I66" s="11">
        <v>0</v>
      </c>
      <c r="J66" s="11">
        <v>0</v>
      </c>
      <c r="K66" s="21"/>
    </row>
    <row r="67" spans="1:11" ht="27" customHeight="1">
      <c r="A67" s="6" t="s">
        <v>105</v>
      </c>
      <c r="B67" s="13" t="s">
        <v>114</v>
      </c>
      <c r="C67" s="57" t="s">
        <v>112</v>
      </c>
      <c r="D67" s="14"/>
      <c r="E67" s="8">
        <f>F67</f>
        <v>2176.3000000000002</v>
      </c>
      <c r="F67" s="8">
        <f>F68+F69</f>
        <v>2176.3000000000002</v>
      </c>
      <c r="G67" s="8">
        <v>0</v>
      </c>
      <c r="H67" s="8">
        <f>H69</f>
        <v>0</v>
      </c>
      <c r="I67" s="8">
        <v>0</v>
      </c>
      <c r="J67" s="8">
        <v>0</v>
      </c>
      <c r="K67" s="21"/>
    </row>
    <row r="68" spans="1:11" ht="30" customHeight="1">
      <c r="A68" s="6"/>
      <c r="B68" s="10" t="s">
        <v>23</v>
      </c>
      <c r="C68" s="14" t="s">
        <v>20</v>
      </c>
      <c r="D68" s="14" t="s">
        <v>44</v>
      </c>
      <c r="E68" s="8">
        <f>F68</f>
        <v>3.3</v>
      </c>
      <c r="F68" s="11">
        <v>3.3</v>
      </c>
      <c r="G68" s="11">
        <v>0</v>
      </c>
      <c r="H68" s="11">
        <v>0</v>
      </c>
      <c r="I68" s="11">
        <v>0</v>
      </c>
      <c r="J68" s="11">
        <v>0</v>
      </c>
      <c r="K68" s="21"/>
    </row>
    <row r="69" spans="1:11" ht="25.5">
      <c r="A69" s="6"/>
      <c r="B69" s="10" t="s">
        <v>23</v>
      </c>
      <c r="C69" s="14" t="s">
        <v>30</v>
      </c>
      <c r="D69" s="14"/>
      <c r="E69" s="8">
        <f>F69</f>
        <v>2173</v>
      </c>
      <c r="F69" s="11">
        <v>2173</v>
      </c>
      <c r="G69" s="11">
        <v>0</v>
      </c>
      <c r="H69" s="11">
        <v>0</v>
      </c>
      <c r="I69" s="11">
        <v>0</v>
      </c>
      <c r="J69" s="11">
        <v>0</v>
      </c>
      <c r="K69" s="21"/>
    </row>
    <row r="70" spans="1:11" ht="26.25" customHeight="1">
      <c r="A70" s="6"/>
      <c r="B70" s="22" t="s">
        <v>45</v>
      </c>
      <c r="C70" s="83" t="s">
        <v>42</v>
      </c>
      <c r="D70" s="14"/>
      <c r="E70" s="8">
        <f>E71+E72</f>
        <v>18291.900000000001</v>
      </c>
      <c r="F70" s="8">
        <f>F71+F72</f>
        <v>9819</v>
      </c>
      <c r="G70" s="8">
        <f>G71+G72</f>
        <v>6302</v>
      </c>
      <c r="H70" s="8">
        <f>SUM(H71:H72)</f>
        <v>2170.9</v>
      </c>
      <c r="I70" s="8">
        <f t="shared" ref="I70:J70" si="21">SUM(I71:I72)</f>
        <v>0</v>
      </c>
      <c r="J70" s="8">
        <f t="shared" si="21"/>
        <v>0</v>
      </c>
      <c r="K70" s="8"/>
    </row>
    <row r="71" spans="1:11">
      <c r="A71" s="6"/>
      <c r="B71" s="10" t="s">
        <v>23</v>
      </c>
      <c r="C71" s="83"/>
      <c r="D71" s="14"/>
      <c r="E71" s="8">
        <f>F71+G71+H71+I71+J71</f>
        <v>15327</v>
      </c>
      <c r="F71" s="11">
        <f>F24+F32+F42+F66+F69+F28</f>
        <v>7704.1</v>
      </c>
      <c r="G71" s="11">
        <f>G18+G24+G28+G32+G39+G42+G66+G69</f>
        <v>5452</v>
      </c>
      <c r="H71" s="11">
        <f>H18+H24+H28+H32+H39+H42+H66+H69+H56+H68</f>
        <v>2170.9</v>
      </c>
      <c r="I71" s="11">
        <v>0</v>
      </c>
      <c r="J71" s="11">
        <v>0</v>
      </c>
      <c r="K71" s="11"/>
    </row>
    <row r="72" spans="1:11">
      <c r="A72" s="6"/>
      <c r="B72" s="10" t="s">
        <v>24</v>
      </c>
      <c r="C72" s="83"/>
      <c r="D72" s="14"/>
      <c r="E72" s="8">
        <f>F72+G72+H72+I72+J72</f>
        <v>2964.9</v>
      </c>
      <c r="F72" s="11">
        <f>F43+F53+F63</f>
        <v>2114.9</v>
      </c>
      <c r="G72" s="11">
        <f>G19+G40+G43+G50+G53+G63</f>
        <v>850</v>
      </c>
      <c r="H72" s="11">
        <f>H19+H40+H43+H50+H53+H63</f>
        <v>0</v>
      </c>
      <c r="I72" s="11">
        <v>0</v>
      </c>
      <c r="J72" s="11">
        <v>0</v>
      </c>
      <c r="K72" s="11"/>
    </row>
    <row r="73" spans="1:11" ht="25.5">
      <c r="A73" s="6"/>
      <c r="B73" s="22" t="s">
        <v>46</v>
      </c>
      <c r="C73" s="83" t="s">
        <v>20</v>
      </c>
      <c r="D73" s="14"/>
      <c r="E73" s="8">
        <f>E74+E75</f>
        <v>32127.66</v>
      </c>
      <c r="F73" s="8">
        <f>F74+F75</f>
        <v>3029.4</v>
      </c>
      <c r="G73" s="8">
        <f>G74+G75</f>
        <v>2583.16</v>
      </c>
      <c r="H73" s="8">
        <f>H74+H75</f>
        <v>4741.5999999999995</v>
      </c>
      <c r="I73" s="8">
        <f t="shared" ref="I73:J73" si="22">I74+I75</f>
        <v>9097.9000000000015</v>
      </c>
      <c r="J73" s="58">
        <f t="shared" si="22"/>
        <v>12675.599999999999</v>
      </c>
      <c r="K73" s="8"/>
    </row>
    <row r="74" spans="1:11">
      <c r="A74" s="6"/>
      <c r="B74" s="10" t="s">
        <v>23</v>
      </c>
      <c r="C74" s="83"/>
      <c r="D74" s="14"/>
      <c r="E74" s="8">
        <f>F74+G74+H74+I74+J74</f>
        <v>25664.66</v>
      </c>
      <c r="F74" s="11">
        <f>F21+F25+F29+F33+F39+F44+F47+F58+F65+F68+F16</f>
        <v>2612.8000000000002</v>
      </c>
      <c r="G74" s="11">
        <f>G16+G21+G25+G29+G33+G37+G44+G47+G58+G65+G68</f>
        <v>2183.16</v>
      </c>
      <c r="H74" s="11">
        <f>H21+H29+H33+H44+H47+H58+H65+H68+H16</f>
        <v>4001.7</v>
      </c>
      <c r="I74" s="11">
        <f>I21+I25+I29+I33+I44+I47+I58+I65+I68+I62+I37+I16</f>
        <v>7347.9000000000005</v>
      </c>
      <c r="J74" s="11">
        <f>J21+J25+J29+J33+J44+J47+J58+J65+J68+J62+J37+J16</f>
        <v>9519.0999999999985</v>
      </c>
      <c r="K74" s="11"/>
    </row>
    <row r="75" spans="1:11">
      <c r="A75" s="6"/>
      <c r="B75" s="10" t="s">
        <v>24</v>
      </c>
      <c r="C75" s="83"/>
      <c r="D75" s="14"/>
      <c r="E75" s="8">
        <f>F75+G75+H75+I75+J75</f>
        <v>6463</v>
      </c>
      <c r="F75" s="11">
        <f>F19+F22+F26+F30+F40+F45+F54+F62</f>
        <v>416.59999999999997</v>
      </c>
      <c r="G75" s="11">
        <f>G17+G22+G26+G30+G38+G45+G51+G62</f>
        <v>400</v>
      </c>
      <c r="H75" s="11">
        <f>H22+H26+H30+H40+H45+H54+H17+H62</f>
        <v>739.9</v>
      </c>
      <c r="I75" s="11">
        <f>I19+I22+I26+I30+I40+I45+I54+I63+I17</f>
        <v>1750</v>
      </c>
      <c r="J75" s="11">
        <f>J19+J22+J26+J30+J40+J45+J54+J63+J48</f>
        <v>3156.5</v>
      </c>
      <c r="K75" s="11"/>
    </row>
    <row r="76" spans="1:11" ht="15.75">
      <c r="A76" s="23"/>
      <c r="B76" s="49" t="s">
        <v>29</v>
      </c>
      <c r="C76" s="50"/>
      <c r="D76" s="50"/>
      <c r="E76" s="51">
        <f t="shared" ref="E76:J76" si="23">E70+E73</f>
        <v>50419.56</v>
      </c>
      <c r="F76" s="52">
        <f t="shared" si="23"/>
        <v>12848.4</v>
      </c>
      <c r="G76" s="51">
        <f t="shared" si="23"/>
        <v>8885.16</v>
      </c>
      <c r="H76" s="51">
        <f>H70+H73</f>
        <v>6912.5</v>
      </c>
      <c r="I76" s="51">
        <f t="shared" si="23"/>
        <v>9097.9000000000015</v>
      </c>
      <c r="J76" s="51">
        <f t="shared" si="23"/>
        <v>12675.599999999999</v>
      </c>
      <c r="K76" s="23"/>
    </row>
    <row r="78" spans="1:11">
      <c r="D78" t="s">
        <v>116</v>
      </c>
    </row>
  </sheetData>
  <mergeCells count="43">
    <mergeCell ref="C73:C75"/>
    <mergeCell ref="D61:D63"/>
    <mergeCell ref="K61:K63"/>
    <mergeCell ref="C70:C72"/>
    <mergeCell ref="B60:K60"/>
    <mergeCell ref="B35:K35"/>
    <mergeCell ref="D36:D40"/>
    <mergeCell ref="K36:K59"/>
    <mergeCell ref="D41:D45"/>
    <mergeCell ref="C42:C43"/>
    <mergeCell ref="C44:C45"/>
    <mergeCell ref="D46:D48"/>
    <mergeCell ref="D52:D54"/>
    <mergeCell ref="D55:D59"/>
    <mergeCell ref="C37:C38"/>
    <mergeCell ref="C39:C40"/>
    <mergeCell ref="D49:D51"/>
    <mergeCell ref="C47:C48"/>
    <mergeCell ref="C58:C59"/>
    <mergeCell ref="C56:C57"/>
    <mergeCell ref="K31:K33"/>
    <mergeCell ref="B14:K14"/>
    <mergeCell ref="D15:D19"/>
    <mergeCell ref="K15:K19"/>
    <mergeCell ref="D20:D22"/>
    <mergeCell ref="K20:K22"/>
    <mergeCell ref="D23:D25"/>
    <mergeCell ref="C25:C26"/>
    <mergeCell ref="D27:D29"/>
    <mergeCell ref="C29:C30"/>
    <mergeCell ref="D31:D33"/>
    <mergeCell ref="C16:C17"/>
    <mergeCell ref="C18:C19"/>
    <mergeCell ref="C21:C22"/>
    <mergeCell ref="K12:K13"/>
    <mergeCell ref="A7:K7"/>
    <mergeCell ref="A8:K8"/>
    <mergeCell ref="A9:K9"/>
    <mergeCell ref="A12:A13"/>
    <mergeCell ref="B12:B13"/>
    <mergeCell ref="C12:C13"/>
    <mergeCell ref="D12:D13"/>
    <mergeCell ref="E12:J12"/>
  </mergeCells>
  <pageMargins left="1.1811023622047245" right="0.39370078740157483" top="0.59055118110236227" bottom="0.3937007874015748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activeCell="A5" sqref="A5:E78"/>
    </sheetView>
  </sheetViews>
  <sheetFormatPr defaultRowHeight="15"/>
  <cols>
    <col min="2" max="2" width="29.28515625" customWidth="1"/>
    <col min="3" max="3" width="20.140625" customWidth="1"/>
    <col min="4" max="4" width="18" customWidth="1"/>
    <col min="5" max="5" width="19.85546875" customWidth="1"/>
  </cols>
  <sheetData>
    <row r="1" spans="1:5" ht="18.75">
      <c r="E1" s="1" t="s">
        <v>52</v>
      </c>
    </row>
    <row r="2" spans="1:5" ht="18.75">
      <c r="C2" s="86" t="s">
        <v>0</v>
      </c>
      <c r="D2" s="86"/>
      <c r="E2" s="86"/>
    </row>
    <row r="3" spans="1:5" ht="18.75">
      <c r="C3" s="86" t="s">
        <v>1</v>
      </c>
      <c r="D3" s="86"/>
      <c r="E3" s="86"/>
    </row>
    <row r="4" spans="1:5" ht="18.75">
      <c r="C4" s="87" t="s">
        <v>2</v>
      </c>
      <c r="D4" s="87"/>
      <c r="E4" s="87"/>
    </row>
    <row r="5" spans="1:5" ht="94.5" customHeight="1">
      <c r="A5" s="23" t="s">
        <v>6</v>
      </c>
      <c r="B5" s="24" t="s">
        <v>47</v>
      </c>
      <c r="C5" s="26" t="s">
        <v>53</v>
      </c>
      <c r="D5" s="27" t="s">
        <v>54</v>
      </c>
      <c r="E5" s="28" t="s">
        <v>55</v>
      </c>
    </row>
    <row r="6" spans="1:5" ht="18.75" customHeight="1">
      <c r="A6" s="88">
        <v>1</v>
      </c>
      <c r="B6" s="89" t="s">
        <v>48</v>
      </c>
      <c r="C6" s="29" t="s">
        <v>56</v>
      </c>
      <c r="D6" s="30">
        <v>1</v>
      </c>
      <c r="E6" s="92" t="s">
        <v>57</v>
      </c>
    </row>
    <row r="7" spans="1:5" ht="54.75" customHeight="1">
      <c r="A7" s="88"/>
      <c r="B7" s="90"/>
      <c r="C7" s="29" t="s">
        <v>58</v>
      </c>
      <c r="D7" s="30">
        <v>1</v>
      </c>
      <c r="E7" s="92"/>
    </row>
    <row r="8" spans="1:5" ht="60.75" customHeight="1">
      <c r="A8" s="88"/>
      <c r="B8" s="90"/>
      <c r="C8" s="29" t="s">
        <v>59</v>
      </c>
      <c r="D8" s="30">
        <v>1</v>
      </c>
      <c r="E8" s="92"/>
    </row>
    <row r="9" spans="1:5" ht="18" customHeight="1">
      <c r="A9" s="88"/>
      <c r="B9" s="90"/>
      <c r="C9" s="29" t="s">
        <v>60</v>
      </c>
      <c r="D9" s="30">
        <v>1</v>
      </c>
      <c r="E9" s="92"/>
    </row>
    <row r="10" spans="1:5" ht="18.75">
      <c r="A10" s="88"/>
      <c r="B10" s="90"/>
      <c r="C10" s="31" t="s">
        <v>61</v>
      </c>
      <c r="D10" s="30">
        <v>1</v>
      </c>
      <c r="E10" s="92"/>
    </row>
    <row r="11" spans="1:5" ht="19.5" customHeight="1">
      <c r="A11" s="88"/>
      <c r="B11" s="90"/>
      <c r="C11" s="29" t="s">
        <v>62</v>
      </c>
      <c r="D11" s="30">
        <v>2</v>
      </c>
      <c r="E11" s="92"/>
    </row>
    <row r="12" spans="1:5" ht="18.75">
      <c r="A12" s="88"/>
      <c r="B12" s="91"/>
      <c r="C12" s="29" t="s">
        <v>63</v>
      </c>
      <c r="D12" s="32">
        <v>2</v>
      </c>
      <c r="E12" s="92"/>
    </row>
    <row r="13" spans="1:5" ht="18.75">
      <c r="A13" s="93">
        <v>2</v>
      </c>
      <c r="B13" s="94" t="s">
        <v>64</v>
      </c>
      <c r="C13" s="31" t="s">
        <v>65</v>
      </c>
      <c r="D13" s="33">
        <v>1</v>
      </c>
      <c r="E13" s="96" t="s">
        <v>57</v>
      </c>
    </row>
    <row r="14" spans="1:5" ht="59.25" customHeight="1">
      <c r="A14" s="93"/>
      <c r="B14" s="95"/>
      <c r="C14" s="34" t="s">
        <v>66</v>
      </c>
      <c r="D14" s="33">
        <v>1</v>
      </c>
      <c r="E14" s="96"/>
    </row>
    <row r="15" spans="1:5" ht="18.75">
      <c r="A15" s="93">
        <v>3</v>
      </c>
      <c r="B15" s="97" t="s">
        <v>49</v>
      </c>
      <c r="C15" s="35" t="s">
        <v>67</v>
      </c>
      <c r="D15" s="23">
        <v>1</v>
      </c>
      <c r="E15" s="100"/>
    </row>
    <row r="16" spans="1:5" ht="18.75">
      <c r="A16" s="93"/>
      <c r="B16" s="98"/>
      <c r="C16" s="31" t="s">
        <v>68</v>
      </c>
      <c r="D16" s="33">
        <v>1</v>
      </c>
      <c r="E16" s="101"/>
    </row>
    <row r="17" spans="1:5" ht="18.75">
      <c r="A17" s="93"/>
      <c r="B17" s="98"/>
      <c r="C17" s="31" t="s">
        <v>69</v>
      </c>
      <c r="D17" s="36">
        <v>1</v>
      </c>
      <c r="E17" s="101"/>
    </row>
    <row r="18" spans="1:5" ht="55.5" customHeight="1">
      <c r="A18" s="93"/>
      <c r="B18" s="98"/>
      <c r="C18" s="34" t="s">
        <v>70</v>
      </c>
      <c r="D18" s="36">
        <v>1</v>
      </c>
      <c r="E18" s="101"/>
    </row>
    <row r="19" spans="1:5" ht="21" customHeight="1">
      <c r="A19" s="93"/>
      <c r="B19" s="98"/>
      <c r="C19" s="29" t="s">
        <v>62</v>
      </c>
      <c r="D19" s="36">
        <v>1</v>
      </c>
      <c r="E19" s="101"/>
    </row>
    <row r="20" spans="1:5" ht="18.75">
      <c r="A20" s="93"/>
      <c r="B20" s="99"/>
      <c r="C20" s="37" t="s">
        <v>71</v>
      </c>
      <c r="D20" s="36">
        <v>1</v>
      </c>
      <c r="E20" s="101"/>
    </row>
    <row r="21" spans="1:5" ht="18.75">
      <c r="A21" s="93">
        <v>4</v>
      </c>
      <c r="B21" s="97" t="s">
        <v>50</v>
      </c>
      <c r="C21" s="35" t="s">
        <v>72</v>
      </c>
      <c r="D21" s="36">
        <v>1</v>
      </c>
      <c r="E21" s="102" t="s">
        <v>57</v>
      </c>
    </row>
    <row r="22" spans="1:5" ht="18.75">
      <c r="A22" s="93"/>
      <c r="B22" s="98"/>
      <c r="C22" s="31" t="s">
        <v>73</v>
      </c>
      <c r="D22" s="36">
        <v>1</v>
      </c>
      <c r="E22" s="103"/>
    </row>
    <row r="23" spans="1:5" ht="18.75">
      <c r="A23" s="93"/>
      <c r="B23" s="98"/>
      <c r="C23" s="31" t="s">
        <v>65</v>
      </c>
      <c r="D23" s="36">
        <v>1</v>
      </c>
      <c r="E23" s="103"/>
    </row>
    <row r="24" spans="1:5" ht="18.75">
      <c r="A24" s="93"/>
      <c r="B24" s="98"/>
      <c r="C24" s="31" t="s">
        <v>74</v>
      </c>
      <c r="D24" s="36">
        <v>2</v>
      </c>
      <c r="E24" s="103"/>
    </row>
    <row r="25" spans="1:5" ht="18.75">
      <c r="A25" s="93"/>
      <c r="B25" s="98"/>
      <c r="C25" s="31" t="s">
        <v>63</v>
      </c>
      <c r="D25" s="36">
        <v>2</v>
      </c>
      <c r="E25" s="103"/>
    </row>
    <row r="26" spans="1:5" ht="59.25" customHeight="1">
      <c r="A26" s="93"/>
      <c r="B26" s="98"/>
      <c r="C26" s="29" t="s">
        <v>59</v>
      </c>
      <c r="D26" s="36">
        <v>1</v>
      </c>
      <c r="E26" s="103"/>
    </row>
    <row r="27" spans="1:5" ht="18.75">
      <c r="A27" s="93"/>
      <c r="B27" s="99"/>
      <c r="C27" s="37" t="s">
        <v>71</v>
      </c>
      <c r="D27" s="36">
        <v>1</v>
      </c>
      <c r="E27" s="104"/>
    </row>
    <row r="28" spans="1:5" ht="18.75">
      <c r="A28" s="93">
        <v>5</v>
      </c>
      <c r="B28" s="105" t="s">
        <v>51</v>
      </c>
      <c r="C28" s="25" t="s">
        <v>65</v>
      </c>
      <c r="D28" s="38">
        <v>1</v>
      </c>
      <c r="E28" s="100" t="s">
        <v>57</v>
      </c>
    </row>
    <row r="29" spans="1:5" ht="18.75">
      <c r="A29" s="93"/>
      <c r="B29" s="106"/>
      <c r="C29" s="25" t="s">
        <v>75</v>
      </c>
      <c r="D29" s="38">
        <v>1</v>
      </c>
      <c r="E29" s="101"/>
    </row>
    <row r="30" spans="1:5" ht="54.75" customHeight="1">
      <c r="A30" s="93"/>
      <c r="B30" s="106"/>
      <c r="C30" s="29" t="s">
        <v>58</v>
      </c>
      <c r="D30" s="38">
        <v>1</v>
      </c>
      <c r="E30" s="101"/>
    </row>
    <row r="31" spans="1:5" ht="57" customHeight="1">
      <c r="A31" s="93"/>
      <c r="B31" s="106"/>
      <c r="C31" s="29" t="s">
        <v>59</v>
      </c>
      <c r="D31" s="38">
        <v>1</v>
      </c>
      <c r="E31" s="101"/>
    </row>
    <row r="32" spans="1:5" ht="18.75">
      <c r="A32" s="93"/>
      <c r="B32" s="106"/>
      <c r="C32" s="29" t="s">
        <v>63</v>
      </c>
      <c r="D32" s="38">
        <v>2</v>
      </c>
      <c r="E32" s="101"/>
    </row>
    <row r="33" spans="1:5" ht="18.75">
      <c r="A33" s="93"/>
      <c r="B33" s="106"/>
      <c r="C33" s="37" t="s">
        <v>71</v>
      </c>
      <c r="D33" s="38">
        <v>1</v>
      </c>
      <c r="E33" s="101"/>
    </row>
    <row r="34" spans="1:5" ht="18.75">
      <c r="A34" s="93"/>
      <c r="B34" s="107"/>
      <c r="C34" s="25" t="s">
        <v>74</v>
      </c>
      <c r="D34" s="38">
        <v>2</v>
      </c>
      <c r="E34" s="108"/>
    </row>
    <row r="35" spans="1:5" ht="18.75">
      <c r="A35" s="88">
        <v>6</v>
      </c>
      <c r="B35" s="109" t="s">
        <v>76</v>
      </c>
      <c r="C35" s="39" t="s">
        <v>65</v>
      </c>
      <c r="D35" s="40">
        <v>1</v>
      </c>
      <c r="E35" s="112"/>
    </row>
    <row r="36" spans="1:5" ht="18.75">
      <c r="A36" s="88"/>
      <c r="B36" s="110"/>
      <c r="C36" s="41" t="s">
        <v>68</v>
      </c>
      <c r="D36" s="40">
        <v>1</v>
      </c>
      <c r="E36" s="112"/>
    </row>
    <row r="37" spans="1:5" ht="55.5" customHeight="1">
      <c r="A37" s="88"/>
      <c r="B37" s="110"/>
      <c r="C37" s="42" t="s">
        <v>66</v>
      </c>
      <c r="D37" s="40">
        <v>1</v>
      </c>
      <c r="E37" s="112"/>
    </row>
    <row r="38" spans="1:5" ht="18.75">
      <c r="A38" s="88"/>
      <c r="B38" s="110"/>
      <c r="C38" s="43" t="s">
        <v>71</v>
      </c>
      <c r="D38" s="40">
        <v>1</v>
      </c>
      <c r="E38" s="112"/>
    </row>
    <row r="39" spans="1:5" ht="61.5" customHeight="1">
      <c r="A39" s="88"/>
      <c r="B39" s="111"/>
      <c r="C39" s="29" t="s">
        <v>59</v>
      </c>
      <c r="D39" s="40">
        <v>1</v>
      </c>
      <c r="E39" s="113"/>
    </row>
    <row r="40" spans="1:5" ht="18.75">
      <c r="A40" s="88">
        <v>7</v>
      </c>
      <c r="B40" s="109" t="s">
        <v>77</v>
      </c>
      <c r="C40" s="39" t="s">
        <v>65</v>
      </c>
      <c r="D40" s="40">
        <v>1</v>
      </c>
      <c r="E40" s="114"/>
    </row>
    <row r="41" spans="1:5" ht="54" customHeight="1">
      <c r="A41" s="88"/>
      <c r="B41" s="110"/>
      <c r="C41" s="42" t="s">
        <v>66</v>
      </c>
      <c r="D41" s="40">
        <v>1</v>
      </c>
      <c r="E41" s="112"/>
    </row>
    <row r="42" spans="1:5" ht="54" customHeight="1">
      <c r="A42" s="88"/>
      <c r="B42" s="111"/>
      <c r="C42" s="29" t="s">
        <v>59</v>
      </c>
      <c r="D42" s="40">
        <v>1</v>
      </c>
      <c r="E42" s="113"/>
    </row>
    <row r="43" spans="1:5" ht="61.5" customHeight="1">
      <c r="A43" s="93">
        <v>8</v>
      </c>
      <c r="B43" s="105" t="s">
        <v>78</v>
      </c>
      <c r="C43" s="44" t="s">
        <v>79</v>
      </c>
      <c r="D43" s="38">
        <v>1</v>
      </c>
      <c r="E43" s="100"/>
    </row>
    <row r="44" spans="1:5" ht="51.75" customHeight="1">
      <c r="A44" s="93"/>
      <c r="B44" s="106"/>
      <c r="C44" s="44" t="s">
        <v>80</v>
      </c>
      <c r="D44" s="23">
        <v>1</v>
      </c>
      <c r="E44" s="101"/>
    </row>
    <row r="45" spans="1:5" ht="58.5" customHeight="1">
      <c r="A45" s="93"/>
      <c r="B45" s="106"/>
      <c r="C45" s="29" t="s">
        <v>81</v>
      </c>
      <c r="D45" s="23">
        <v>1</v>
      </c>
      <c r="E45" s="101"/>
    </row>
    <row r="46" spans="1:5" ht="24" customHeight="1">
      <c r="A46" s="93"/>
      <c r="B46" s="106"/>
      <c r="C46" s="29" t="s">
        <v>60</v>
      </c>
      <c r="D46" s="23">
        <v>1</v>
      </c>
      <c r="E46" s="101"/>
    </row>
    <row r="47" spans="1:5" ht="18.75">
      <c r="A47" s="93"/>
      <c r="B47" s="106"/>
      <c r="C47" s="29" t="s">
        <v>63</v>
      </c>
      <c r="D47" s="23">
        <v>2</v>
      </c>
      <c r="E47" s="101"/>
    </row>
    <row r="48" spans="1:5" ht="20.25" customHeight="1">
      <c r="A48" s="93"/>
      <c r="B48" s="106"/>
      <c r="C48" s="29" t="s">
        <v>74</v>
      </c>
      <c r="D48" s="23">
        <v>2</v>
      </c>
      <c r="E48" s="101"/>
    </row>
    <row r="49" spans="1:5" ht="21.75" customHeight="1">
      <c r="A49" s="93"/>
      <c r="B49" s="107"/>
      <c r="C49" s="44" t="s">
        <v>71</v>
      </c>
      <c r="D49" s="23">
        <v>1</v>
      </c>
      <c r="E49" s="108"/>
    </row>
    <row r="50" spans="1:5" ht="21" customHeight="1">
      <c r="A50" s="93">
        <v>9</v>
      </c>
      <c r="B50" s="105" t="s">
        <v>82</v>
      </c>
      <c r="C50" s="44" t="s">
        <v>65</v>
      </c>
      <c r="D50" s="23">
        <v>1</v>
      </c>
      <c r="E50" s="100" t="s">
        <v>57</v>
      </c>
    </row>
    <row r="51" spans="1:5" ht="20.25" customHeight="1">
      <c r="A51" s="93"/>
      <c r="B51" s="106"/>
      <c r="C51" s="44" t="s">
        <v>68</v>
      </c>
      <c r="D51" s="23">
        <v>1</v>
      </c>
      <c r="E51" s="101"/>
    </row>
    <row r="52" spans="1:5" ht="19.5" customHeight="1">
      <c r="A52" s="93"/>
      <c r="B52" s="106"/>
      <c r="C52" s="44" t="s">
        <v>71</v>
      </c>
      <c r="D52" s="23">
        <v>1</v>
      </c>
      <c r="E52" s="101"/>
    </row>
    <row r="53" spans="1:5" ht="18.75">
      <c r="A53" s="93"/>
      <c r="B53" s="106"/>
      <c r="C53" s="44" t="s">
        <v>63</v>
      </c>
      <c r="D53" s="23">
        <v>2</v>
      </c>
      <c r="E53" s="101"/>
    </row>
    <row r="54" spans="1:5" ht="52.5" customHeight="1">
      <c r="A54" s="93"/>
      <c r="B54" s="107"/>
      <c r="C54" s="44" t="s">
        <v>83</v>
      </c>
      <c r="D54" s="23">
        <v>1</v>
      </c>
      <c r="E54" s="108"/>
    </row>
    <row r="55" spans="1:5" ht="54.75" customHeight="1">
      <c r="A55" s="88">
        <v>10</v>
      </c>
      <c r="B55" s="109" t="s">
        <v>84</v>
      </c>
      <c r="C55" s="44" t="s">
        <v>79</v>
      </c>
      <c r="D55" s="45">
        <v>1</v>
      </c>
      <c r="E55" s="120" t="s">
        <v>57</v>
      </c>
    </row>
    <row r="56" spans="1:5" ht="18.75">
      <c r="A56" s="88"/>
      <c r="B56" s="110"/>
      <c r="C56" s="45" t="s">
        <v>71</v>
      </c>
      <c r="D56" s="45">
        <v>1</v>
      </c>
      <c r="E56" s="121"/>
    </row>
    <row r="57" spans="1:5" ht="57" customHeight="1">
      <c r="A57" s="88"/>
      <c r="B57" s="110"/>
      <c r="C57" s="44" t="s">
        <v>80</v>
      </c>
      <c r="D57" s="45">
        <v>1</v>
      </c>
      <c r="E57" s="121"/>
    </row>
    <row r="58" spans="1:5" ht="56.25" customHeight="1">
      <c r="A58" s="88"/>
      <c r="B58" s="110"/>
      <c r="C58" s="29" t="s">
        <v>81</v>
      </c>
      <c r="D58" s="45">
        <v>1</v>
      </c>
      <c r="E58" s="121"/>
    </row>
    <row r="59" spans="1:5" ht="18.75">
      <c r="A59" s="88"/>
      <c r="B59" s="110"/>
      <c r="C59" s="45" t="s">
        <v>75</v>
      </c>
      <c r="D59" s="45">
        <v>1</v>
      </c>
      <c r="E59" s="121"/>
    </row>
    <row r="60" spans="1:5" ht="18.75">
      <c r="A60" s="88"/>
      <c r="B60" s="110"/>
      <c r="C60" s="29" t="s">
        <v>63</v>
      </c>
      <c r="D60" s="45">
        <v>2</v>
      </c>
      <c r="E60" s="121"/>
    </row>
    <row r="61" spans="1:5" ht="20.25" customHeight="1">
      <c r="A61" s="88"/>
      <c r="B61" s="110"/>
      <c r="C61" s="29" t="s">
        <v>60</v>
      </c>
      <c r="D61" s="45">
        <v>1</v>
      </c>
      <c r="E61" s="121"/>
    </row>
    <row r="62" spans="1:5" ht="21.75" customHeight="1">
      <c r="A62" s="88"/>
      <c r="B62" s="111"/>
      <c r="C62" s="29" t="s">
        <v>74</v>
      </c>
      <c r="D62" s="45">
        <v>2</v>
      </c>
      <c r="E62" s="122"/>
    </row>
    <row r="63" spans="1:5" ht="57.75" customHeight="1">
      <c r="A63" s="93">
        <v>11</v>
      </c>
      <c r="B63" s="115" t="s">
        <v>85</v>
      </c>
      <c r="C63" s="46" t="s">
        <v>86</v>
      </c>
      <c r="D63" s="47">
        <v>1</v>
      </c>
      <c r="E63" s="118" t="s">
        <v>57</v>
      </c>
    </row>
    <row r="64" spans="1:5" ht="69.75" customHeight="1">
      <c r="A64" s="93"/>
      <c r="B64" s="116"/>
      <c r="C64" s="29" t="s">
        <v>87</v>
      </c>
      <c r="D64" s="47">
        <v>1</v>
      </c>
      <c r="E64" s="96"/>
    </row>
    <row r="65" spans="1:5" ht="55.5" customHeight="1">
      <c r="A65" s="93"/>
      <c r="B65" s="116"/>
      <c r="C65" s="44" t="s">
        <v>88</v>
      </c>
      <c r="D65" s="47">
        <v>1</v>
      </c>
      <c r="E65" s="96"/>
    </row>
    <row r="66" spans="1:5" ht="62.25" customHeight="1">
      <c r="A66" s="93"/>
      <c r="B66" s="116"/>
      <c r="C66" s="29" t="s">
        <v>81</v>
      </c>
      <c r="D66" s="47">
        <v>1</v>
      </c>
      <c r="E66" s="96"/>
    </row>
    <row r="67" spans="1:5" ht="24.75" customHeight="1">
      <c r="A67" s="93"/>
      <c r="B67" s="116"/>
      <c r="C67" s="29" t="s">
        <v>60</v>
      </c>
      <c r="D67" s="47">
        <v>1</v>
      </c>
      <c r="E67" s="96"/>
    </row>
    <row r="68" spans="1:5" ht="18.75">
      <c r="A68" s="93"/>
      <c r="B68" s="116"/>
      <c r="C68" s="45" t="s">
        <v>71</v>
      </c>
      <c r="D68" s="47">
        <v>1</v>
      </c>
      <c r="E68" s="96"/>
    </row>
    <row r="69" spans="1:5" ht="18.75">
      <c r="A69" s="93"/>
      <c r="B69" s="116"/>
      <c r="C69" s="29" t="s">
        <v>63</v>
      </c>
      <c r="D69" s="47">
        <v>2</v>
      </c>
      <c r="E69" s="96"/>
    </row>
    <row r="70" spans="1:5" ht="18.75">
      <c r="A70" s="93"/>
      <c r="B70" s="117"/>
      <c r="C70" s="29" t="s">
        <v>74</v>
      </c>
      <c r="D70" s="47">
        <v>2</v>
      </c>
      <c r="E70" s="119"/>
    </row>
    <row r="71" spans="1:5" ht="18.75">
      <c r="A71" s="93">
        <v>12</v>
      </c>
      <c r="B71" s="115" t="s">
        <v>89</v>
      </c>
      <c r="C71" s="25" t="s">
        <v>65</v>
      </c>
      <c r="D71" s="47">
        <v>1</v>
      </c>
      <c r="E71" s="118" t="s">
        <v>57</v>
      </c>
    </row>
    <row r="72" spans="1:5" ht="18.75">
      <c r="A72" s="93"/>
      <c r="B72" s="116"/>
      <c r="C72" s="31" t="s">
        <v>68</v>
      </c>
      <c r="D72" s="47">
        <v>1</v>
      </c>
      <c r="E72" s="96"/>
    </row>
    <row r="73" spans="1:5" ht="60.75" customHeight="1">
      <c r="A73" s="93"/>
      <c r="B73" s="116"/>
      <c r="C73" s="44" t="s">
        <v>90</v>
      </c>
      <c r="D73" s="47">
        <v>1</v>
      </c>
      <c r="E73" s="96"/>
    </row>
    <row r="74" spans="1:5" ht="56.25" customHeight="1">
      <c r="A74" s="93"/>
      <c r="B74" s="116"/>
      <c r="C74" s="29" t="s">
        <v>81</v>
      </c>
      <c r="D74" s="47">
        <v>1</v>
      </c>
      <c r="E74" s="96"/>
    </row>
    <row r="75" spans="1:5" ht="18.75">
      <c r="A75" s="93"/>
      <c r="B75" s="116"/>
      <c r="C75" s="47" t="s">
        <v>91</v>
      </c>
      <c r="D75" s="47">
        <v>1</v>
      </c>
      <c r="E75" s="96"/>
    </row>
    <row r="76" spans="1:5" ht="18.75">
      <c r="A76" s="93"/>
      <c r="B76" s="116"/>
      <c r="C76" s="45" t="s">
        <v>71</v>
      </c>
      <c r="D76" s="47">
        <v>1</v>
      </c>
      <c r="E76" s="96"/>
    </row>
    <row r="77" spans="1:5" ht="18.75">
      <c r="A77" s="93"/>
      <c r="B77" s="116"/>
      <c r="C77" s="29" t="s">
        <v>63</v>
      </c>
      <c r="D77" s="47">
        <v>2</v>
      </c>
      <c r="E77" s="96"/>
    </row>
    <row r="78" spans="1:5" ht="25.5" customHeight="1">
      <c r="A78" s="93"/>
      <c r="B78" s="117"/>
      <c r="C78" s="29" t="s">
        <v>74</v>
      </c>
      <c r="D78" s="47">
        <v>2</v>
      </c>
      <c r="E78" s="119"/>
    </row>
  </sheetData>
  <mergeCells count="39">
    <mergeCell ref="A71:A78"/>
    <mergeCell ref="B71:B78"/>
    <mergeCell ref="E71:E78"/>
    <mergeCell ref="A55:A62"/>
    <mergeCell ref="B55:B62"/>
    <mergeCell ref="E55:E62"/>
    <mergeCell ref="A63:A70"/>
    <mergeCell ref="B63:B70"/>
    <mergeCell ref="E63:E70"/>
    <mergeCell ref="A43:A49"/>
    <mergeCell ref="B43:B49"/>
    <mergeCell ref="E43:E49"/>
    <mergeCell ref="A50:A54"/>
    <mergeCell ref="B50:B54"/>
    <mergeCell ref="E50:E54"/>
    <mergeCell ref="A35:A39"/>
    <mergeCell ref="B35:B39"/>
    <mergeCell ref="E35:E39"/>
    <mergeCell ref="A40:A42"/>
    <mergeCell ref="B40:B42"/>
    <mergeCell ref="E40:E42"/>
    <mergeCell ref="A21:A27"/>
    <mergeCell ref="B21:B27"/>
    <mergeCell ref="E21:E27"/>
    <mergeCell ref="A28:A34"/>
    <mergeCell ref="B28:B34"/>
    <mergeCell ref="E28:E34"/>
    <mergeCell ref="A13:A14"/>
    <mergeCell ref="B13:B14"/>
    <mergeCell ref="E13:E14"/>
    <mergeCell ref="A15:A20"/>
    <mergeCell ref="B15:B20"/>
    <mergeCell ref="E15:E20"/>
    <mergeCell ref="C2:E2"/>
    <mergeCell ref="C3:E3"/>
    <mergeCell ref="C4:E4"/>
    <mergeCell ref="A6:A12"/>
    <mergeCell ref="B6:B12"/>
    <mergeCell ref="E6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№2 к подпрограмме</vt:lpstr>
      <vt:lpstr>Лист3</vt:lpstr>
      <vt:lpstr>'приложение №2 к подпрограмме'!Область_печати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2019-03-01T02:44:48Z</dcterms:modified>
</cp:coreProperties>
</file>