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 firstSheet="3" activeTab="3"/>
  </bookViews>
  <sheets>
    <sheet name="неправильное приложение" sheetId="2" state="hidden" r:id="rId1"/>
    <sheet name="Прил.№1" sheetId="4" state="hidden" r:id="rId2"/>
    <sheet name="Прил.№2" sheetId="5" state="hidden" r:id="rId3"/>
    <sheet name="Приложение к МП" sheetId="3" r:id="rId4"/>
  </sheets>
  <externalReferences>
    <externalReference r:id="rId5"/>
  </externalReferences>
  <definedNames>
    <definedName name="_xlnm.Print_Area" localSheetId="3">'Приложение к МП'!$A$1:$J$62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3" l="1"/>
  <c r="G60" i="3" l="1"/>
  <c r="F59" i="3" l="1"/>
  <c r="I58" i="3"/>
  <c r="J58" i="3"/>
  <c r="F58" i="3"/>
  <c r="J55" i="3"/>
  <c r="I55" i="3"/>
  <c r="H55" i="3"/>
  <c r="G55" i="3"/>
  <c r="F55" i="3"/>
  <c r="E54" i="3"/>
  <c r="E53" i="3"/>
  <c r="G51" i="3"/>
  <c r="H51" i="3"/>
  <c r="I51" i="3"/>
  <c r="J51" i="3"/>
  <c r="F51" i="3"/>
  <c r="G50" i="3"/>
  <c r="H50" i="3"/>
  <c r="H49" i="3" s="1"/>
  <c r="I50" i="3"/>
  <c r="I49" i="3" s="1"/>
  <c r="J50" i="3"/>
  <c r="J49" i="3" s="1"/>
  <c r="F50" i="3"/>
  <c r="F49" i="3" s="1"/>
  <c r="E48" i="3"/>
  <c r="E47" i="3"/>
  <c r="G49" i="3" l="1"/>
  <c r="E49" i="3" s="1"/>
  <c r="E50" i="3"/>
  <c r="E51" i="3"/>
  <c r="E55" i="3"/>
  <c r="G36" i="3"/>
  <c r="E45" i="3" l="1"/>
  <c r="F26" i="3"/>
  <c r="G26" i="3"/>
  <c r="G58" i="3" s="1"/>
  <c r="H26" i="3"/>
  <c r="H58" i="3" s="1"/>
  <c r="I26" i="3"/>
  <c r="J26" i="3"/>
  <c r="F27" i="3"/>
  <c r="G27" i="3"/>
  <c r="G59" i="3" s="1"/>
  <c r="H27" i="3"/>
  <c r="I27" i="3"/>
  <c r="J27" i="3"/>
  <c r="F28" i="3"/>
  <c r="F60" i="3" s="1"/>
  <c r="G28" i="3"/>
  <c r="H28" i="3"/>
  <c r="I28" i="3"/>
  <c r="J28" i="3"/>
  <c r="G25" i="3"/>
  <c r="H25" i="3"/>
  <c r="I25" i="3"/>
  <c r="J25" i="3"/>
  <c r="F25" i="3"/>
  <c r="F57" i="3" s="1"/>
  <c r="E46" i="3"/>
  <c r="H36" i="3"/>
  <c r="J36" i="3"/>
  <c r="J59" i="3" s="1"/>
  <c r="I36" i="3"/>
  <c r="I59" i="3" s="1"/>
  <c r="F36" i="3"/>
  <c r="H59" i="3" l="1"/>
  <c r="G43" i="3"/>
  <c r="H43" i="3"/>
  <c r="I43" i="3"/>
  <c r="J43" i="3"/>
  <c r="F43" i="3"/>
  <c r="E43" i="3" s="1"/>
  <c r="E42" i="3"/>
  <c r="E41" i="3"/>
  <c r="G57" i="3" l="1"/>
  <c r="H57" i="3"/>
  <c r="I57" i="3"/>
  <c r="J57" i="3"/>
  <c r="G19" i="3"/>
  <c r="H19" i="3"/>
  <c r="I19" i="3"/>
  <c r="J19" i="3"/>
  <c r="F19" i="3"/>
  <c r="G14" i="3"/>
  <c r="H14" i="3"/>
  <c r="I14" i="3"/>
  <c r="J14" i="3"/>
  <c r="F14" i="3"/>
  <c r="E15" i="3"/>
  <c r="E16" i="3"/>
  <c r="E17" i="3"/>
  <c r="E18" i="3"/>
  <c r="E20" i="3"/>
  <c r="E21" i="3"/>
  <c r="E22" i="3"/>
  <c r="E23" i="3"/>
  <c r="E25" i="3" l="1"/>
  <c r="E57" i="3"/>
  <c r="E19" i="3"/>
  <c r="E14" i="3"/>
  <c r="I39" i="3"/>
  <c r="E38" i="3" l="1"/>
  <c r="E31" i="3"/>
  <c r="E32" i="3"/>
  <c r="E33" i="3"/>
  <c r="E34" i="3"/>
  <c r="E35" i="3"/>
  <c r="E30" i="3"/>
  <c r="J39" i="3"/>
  <c r="H39" i="3"/>
  <c r="G39" i="3"/>
  <c r="F39" i="3"/>
  <c r="J60" i="3"/>
  <c r="I60" i="3"/>
  <c r="H60" i="3"/>
  <c r="E36" i="3" l="1"/>
  <c r="E60" i="3"/>
  <c r="E28" i="3"/>
  <c r="J56" i="3"/>
  <c r="E39" i="3"/>
  <c r="I56" i="3"/>
  <c r="J24" i="3"/>
  <c r="F56" i="3"/>
  <c r="F24" i="3"/>
  <c r="G56" i="3"/>
  <c r="E27" i="3"/>
  <c r="I24" i="3"/>
  <c r="H24" i="3"/>
  <c r="G24" i="3"/>
  <c r="E26" i="3"/>
  <c r="E24" i="3" l="1"/>
  <c r="E59" i="3"/>
  <c r="H56" i="3"/>
  <c r="E56" i="3" s="1"/>
  <c r="E58" i="3"/>
  <c r="F80" i="2" l="1"/>
  <c r="F86" i="2" s="1"/>
  <c r="E79" i="2"/>
  <c r="E78" i="2"/>
  <c r="E77" i="2"/>
  <c r="E76" i="2"/>
  <c r="E75" i="2"/>
  <c r="K74" i="2"/>
  <c r="J74" i="2"/>
  <c r="I74" i="2"/>
  <c r="H74" i="2"/>
  <c r="G74" i="2"/>
  <c r="F74" i="2"/>
  <c r="E73" i="2"/>
  <c r="E72" i="2"/>
  <c r="K71" i="2"/>
  <c r="J71" i="2"/>
  <c r="I71" i="2"/>
  <c r="H71" i="2"/>
  <c r="G71" i="2"/>
  <c r="F71" i="2"/>
  <c r="E70" i="2"/>
  <c r="E69" i="2"/>
  <c r="K68" i="2"/>
  <c r="J68" i="2"/>
  <c r="I68" i="2"/>
  <c r="H68" i="2"/>
  <c r="G68" i="2"/>
  <c r="F68" i="2"/>
  <c r="E67" i="2"/>
  <c r="E66" i="2"/>
  <c r="K65" i="2"/>
  <c r="J65" i="2"/>
  <c r="I65" i="2"/>
  <c r="H65" i="2"/>
  <c r="G65" i="2"/>
  <c r="F65" i="2"/>
  <c r="E64" i="2"/>
  <c r="E63" i="2"/>
  <c r="K62" i="2"/>
  <c r="J62" i="2"/>
  <c r="I62" i="2"/>
  <c r="H62" i="2"/>
  <c r="G62" i="2"/>
  <c r="F62" i="2"/>
  <c r="E61" i="2"/>
  <c r="E60" i="2"/>
  <c r="K59" i="2"/>
  <c r="J59" i="2"/>
  <c r="I59" i="2"/>
  <c r="H59" i="2"/>
  <c r="G59" i="2"/>
  <c r="F59" i="2"/>
  <c r="E58" i="2"/>
  <c r="K57" i="2"/>
  <c r="K56" i="2" s="1"/>
  <c r="J57" i="2"/>
  <c r="J56" i="2" s="1"/>
  <c r="I57" i="2"/>
  <c r="I56" i="2" s="1"/>
  <c r="H57" i="2"/>
  <c r="H56" i="2" s="1"/>
  <c r="G57" i="2"/>
  <c r="G56" i="2" s="1"/>
  <c r="F56" i="2"/>
  <c r="H55" i="2"/>
  <c r="G55" i="2"/>
  <c r="K54" i="2"/>
  <c r="K53" i="2" s="1"/>
  <c r="J54" i="2"/>
  <c r="J53" i="2" s="1"/>
  <c r="I54" i="2"/>
  <c r="I53" i="2" s="1"/>
  <c r="H54" i="2"/>
  <c r="G54" i="2"/>
  <c r="F53" i="2"/>
  <c r="E51" i="2"/>
  <c r="E50" i="2"/>
  <c r="K49" i="2"/>
  <c r="J49" i="2"/>
  <c r="I49" i="2"/>
  <c r="H49" i="2"/>
  <c r="G49" i="2"/>
  <c r="F49" i="2"/>
  <c r="K47" i="2"/>
  <c r="K82" i="2" s="1"/>
  <c r="J47" i="2"/>
  <c r="J82" i="2" s="1"/>
  <c r="I47" i="2"/>
  <c r="I82" i="2" s="1"/>
  <c r="H47" i="2"/>
  <c r="G47" i="2"/>
  <c r="G82" i="2" s="1"/>
  <c r="E82" i="2" s="1"/>
  <c r="K46" i="2"/>
  <c r="J46" i="2"/>
  <c r="I46" i="2"/>
  <c r="H46" i="2"/>
  <c r="G46" i="2"/>
  <c r="F45" i="2"/>
  <c r="E44" i="2"/>
  <c r="E43" i="2"/>
  <c r="K42" i="2"/>
  <c r="J42" i="2"/>
  <c r="I42" i="2"/>
  <c r="H42" i="2"/>
  <c r="G42" i="2"/>
  <c r="F42" i="2"/>
  <c r="E41" i="2"/>
  <c r="E40" i="2"/>
  <c r="K39" i="2"/>
  <c r="J39" i="2"/>
  <c r="I39" i="2"/>
  <c r="H39" i="2"/>
  <c r="G39" i="2"/>
  <c r="F39" i="2"/>
  <c r="E38" i="2"/>
  <c r="E37" i="2"/>
  <c r="K36" i="2"/>
  <c r="J36" i="2"/>
  <c r="I36" i="2"/>
  <c r="H36" i="2"/>
  <c r="G36" i="2"/>
  <c r="F36" i="2"/>
  <c r="K35" i="2"/>
  <c r="J35" i="2"/>
  <c r="I35" i="2"/>
  <c r="H35" i="2"/>
  <c r="G35" i="2"/>
  <c r="K34" i="2"/>
  <c r="J34" i="2"/>
  <c r="I34" i="2"/>
  <c r="H34" i="2"/>
  <c r="G34" i="2"/>
  <c r="F33" i="2"/>
  <c r="E31" i="2"/>
  <c r="E30" i="2"/>
  <c r="K29" i="2"/>
  <c r="J29" i="2"/>
  <c r="I29" i="2"/>
  <c r="H29" i="2"/>
  <c r="G29" i="2"/>
  <c r="F29" i="2"/>
  <c r="E27" i="2"/>
  <c r="E26" i="2"/>
  <c r="K25" i="2"/>
  <c r="J25" i="2"/>
  <c r="I25" i="2"/>
  <c r="H25" i="2"/>
  <c r="G25" i="2"/>
  <c r="F25" i="2"/>
  <c r="K24" i="2"/>
  <c r="J24" i="2"/>
  <c r="I24" i="2"/>
  <c r="H24" i="2"/>
  <c r="G24" i="2"/>
  <c r="K23" i="2"/>
  <c r="J23" i="2"/>
  <c r="I23" i="2"/>
  <c r="H23" i="2"/>
  <c r="G23" i="2"/>
  <c r="F22" i="2"/>
  <c r="E20" i="2"/>
  <c r="H19" i="2"/>
  <c r="H18" i="2" s="1"/>
  <c r="K18" i="2"/>
  <c r="J18" i="2"/>
  <c r="I18" i="2"/>
  <c r="G18" i="2"/>
  <c r="K17" i="2"/>
  <c r="J17" i="2"/>
  <c r="I17" i="2"/>
  <c r="H17" i="2"/>
  <c r="G17" i="2"/>
  <c r="K16" i="2"/>
  <c r="J16" i="2"/>
  <c r="I16" i="2"/>
  <c r="H16" i="2"/>
  <c r="G16" i="2"/>
  <c r="F15" i="2"/>
  <c r="E13" i="2"/>
  <c r="E12" i="2"/>
  <c r="K11" i="2"/>
  <c r="I11" i="2"/>
  <c r="H11" i="2"/>
  <c r="G11" i="2"/>
  <c r="F11" i="2"/>
  <c r="H33" i="2" l="1"/>
  <c r="E49" i="2"/>
  <c r="G81" i="2"/>
  <c r="E81" i="2" s="1"/>
  <c r="E62" i="2"/>
  <c r="K22" i="2"/>
  <c r="I22" i="2"/>
  <c r="H45" i="2"/>
  <c r="E55" i="2"/>
  <c r="K84" i="2"/>
  <c r="E35" i="2"/>
  <c r="E54" i="2"/>
  <c r="E36" i="2"/>
  <c r="G45" i="2"/>
  <c r="J22" i="2"/>
  <c r="E59" i="2"/>
  <c r="G15" i="2"/>
  <c r="H22" i="2"/>
  <c r="K81" i="2"/>
  <c r="K80" i="2" s="1"/>
  <c r="K15" i="2"/>
  <c r="I84" i="2"/>
  <c r="K33" i="2"/>
  <c r="E57" i="2"/>
  <c r="J84" i="2"/>
  <c r="E46" i="2"/>
  <c r="E47" i="2"/>
  <c r="E18" i="2"/>
  <c r="E11" i="2"/>
  <c r="J85" i="2"/>
  <c r="E25" i="2"/>
  <c r="E29" i="2"/>
  <c r="E34" i="2"/>
  <c r="J33" i="2"/>
  <c r="E42" i="2"/>
  <c r="J81" i="2"/>
  <c r="J80" i="2" s="1"/>
  <c r="J86" i="2" s="1"/>
  <c r="G53" i="2"/>
  <c r="E71" i="2"/>
  <c r="E16" i="2"/>
  <c r="E17" i="2"/>
  <c r="E24" i="2"/>
  <c r="E68" i="2"/>
  <c r="E19" i="2"/>
  <c r="G22" i="2"/>
  <c r="I33" i="2"/>
  <c r="E39" i="2"/>
  <c r="H85" i="2"/>
  <c r="E65" i="2"/>
  <c r="E74" i="2"/>
  <c r="H82" i="2"/>
  <c r="E56" i="2"/>
  <c r="G85" i="2"/>
  <c r="H15" i="2"/>
  <c r="E23" i="2"/>
  <c r="G33" i="2"/>
  <c r="I45" i="2"/>
  <c r="H81" i="2"/>
  <c r="G84" i="2"/>
  <c r="I85" i="2"/>
  <c r="I15" i="2"/>
  <c r="J45" i="2"/>
  <c r="I81" i="2"/>
  <c r="I80" i="2" s="1"/>
  <c r="H84" i="2"/>
  <c r="J15" i="2"/>
  <c r="K45" i="2"/>
  <c r="K85" i="2"/>
  <c r="H53" i="2"/>
  <c r="G80" i="2" l="1"/>
  <c r="K83" i="2"/>
  <c r="E15" i="2"/>
  <c r="I83" i="2"/>
  <c r="H80" i="2"/>
  <c r="E80" i="2" s="1"/>
  <c r="E22" i="2"/>
  <c r="E53" i="2"/>
  <c r="I86" i="2"/>
  <c r="E45" i="2"/>
  <c r="H83" i="2"/>
  <c r="E33" i="2"/>
  <c r="G83" i="2"/>
  <c r="E83" i="2" s="1"/>
  <c r="E84" i="2"/>
  <c r="E85" i="2"/>
  <c r="K86" i="2"/>
  <c r="H86" i="2" l="1"/>
  <c r="E86" i="2"/>
  <c r="G86" i="2"/>
</calcChain>
</file>

<file path=xl/sharedStrings.xml><?xml version="1.0" encoding="utf-8"?>
<sst xmlns="http://schemas.openxmlformats.org/spreadsheetml/2006/main" count="447" uniqueCount="204">
  <si>
    <t>Приложение №1</t>
  </si>
  <si>
    <t xml:space="preserve">к муниципальной программе «Благоустройство </t>
  </si>
  <si>
    <t xml:space="preserve">территории Омсукчанского городского </t>
  </si>
  <si>
    <t>округа на 2015-2020 годы»</t>
  </si>
  <si>
    <t xml:space="preserve">Перечень мероприятий </t>
  </si>
  <si>
    <t>муниципальной программы «Благоустройство территории Омсукчанского городского округа на 2015-2020 годы»</t>
  </si>
  <si>
    <t>№ п/п</t>
  </si>
  <si>
    <t>Наименование мероприятия  Программы</t>
  </si>
  <si>
    <t>Источник финансирования</t>
  </si>
  <si>
    <t>Срок реализации</t>
  </si>
  <si>
    <t>Объем средств на реализацию Программы, тыс.руб.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</si>
  <si>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</si>
  <si>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</si>
  <si>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</si>
  <si>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</si>
  <si>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</si>
  <si>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</si>
  <si>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</si>
  <si>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</si>
  <si>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</si>
  <si>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</si>
  <si>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</si>
  <si>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</si>
  <si>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</si>
  <si>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2015-2020</t>
  </si>
  <si>
    <t>ИТОГО</t>
  </si>
  <si>
    <t>иные источники финансирования</t>
  </si>
  <si>
    <t>2.2.3</t>
  </si>
  <si>
    <t>5.</t>
  </si>
  <si>
    <t>5.1.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</si>
  <si>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</si>
  <si>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5.3.</t>
  </si>
  <si>
    <t>Приобретение и установка детских игровых комплексов в дворовых территориях (приложение №2 к перечню мероприятий)</t>
  </si>
  <si>
    <t>5.4.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</si>
  <si>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</si>
  <si>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Снос расселенного ветхого и аварийного жилья с последующей рекультивацией земельных участков</t>
  </si>
  <si>
    <t>9.1.</t>
  </si>
  <si>
    <t>совершенствование эстетического состояния территории</t>
  </si>
  <si>
    <t>6.</t>
  </si>
  <si>
    <t>Прочие мероприятия по благоустройству территории поселений</t>
  </si>
  <si>
    <t>6.1.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</si>
  <si>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</si>
  <si>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</si>
  <si>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10.9.</t>
  </si>
  <si>
    <t>Дооборудование, содержание и покраска (детских площадок, стадионов травмобезопасным покрытием)</t>
  </si>
  <si>
    <t>Бюджет Магаданской области</t>
  </si>
  <si>
    <t>ИТОГО за счет средств местного бюджета:</t>
  </si>
  <si>
    <t>2015 год</t>
  </si>
  <si>
    <t>1.</t>
  </si>
  <si>
    <t>Озеленение</t>
  </si>
  <si>
    <t>1.1.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</si>
  <si>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</si>
  <si>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</si>
  <si>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</si>
  <si>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3.2.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</si>
  <si>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</si>
  <si>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</si>
  <si>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</si>
  <si>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</si>
  <si>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</si>
  <si>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</si>
  <si>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5.2.</t>
  </si>
  <si>
    <t>Содержание, благоустройство внутри дворовых территорий и дорог (зимнее и летнее)</t>
  </si>
  <si>
    <t>5.5.</t>
  </si>
  <si>
    <t>6.2.</t>
  </si>
  <si>
    <t>6.3.</t>
  </si>
  <si>
    <t>Дорожное цементобетонное покрытие объездной дороги по Октябрьской 4-6-6а</t>
  </si>
  <si>
    <t>6.4.</t>
  </si>
  <si>
    <t>Дорожное цементобетонное покрытие объездной дороги ул. Мира 20а до ул. Мира 32</t>
  </si>
  <si>
    <t>6.5.</t>
  </si>
  <si>
    <t>Дорожное цементобетонное покрытие объездной дороги ул. Мира 10 до ул. Мира 16а</t>
  </si>
  <si>
    <t>6.6.</t>
  </si>
  <si>
    <t>Дорожное цементобетонное покрытие объездной дороги ул. Ленина 19а до ул. Мира 10</t>
  </si>
  <si>
    <t>6.7.</t>
  </si>
  <si>
    <t>Дорожное цементобетонное покрытие объездной дороги ул. Ленина 15 до ул. Театральной 7 (поликлиника)</t>
  </si>
  <si>
    <t>6.8.</t>
  </si>
  <si>
    <t xml:space="preserve">Дорожное цементобетонное покрытие объездной дороги ул. Мира 32 до ул. Ленина 43 </t>
  </si>
  <si>
    <t>ИТОГО за счет иных источников финансирования:</t>
  </si>
  <si>
    <t>2.1.</t>
  </si>
  <si>
    <t>1.2.</t>
  </si>
  <si>
    <t>Мероприятия по организации сбора, вывоза несанкционированных свалок</t>
  </si>
  <si>
    <t>Итого:</t>
  </si>
  <si>
    <t>Наименование мероприятия  программы</t>
  </si>
  <si>
    <t>Объем средств на реализацию программы, тыс.руб.</t>
  </si>
  <si>
    <t>Основное мероприятие "Осуществление государственных полномочий"</t>
  </si>
  <si>
    <t>ВСЕГО ПО МУНИЦИПАЛЬНОЙ ПРОГРАММЕ:</t>
  </si>
  <si>
    <t>бюджет ОГО</t>
  </si>
  <si>
    <t>иные источники</t>
  </si>
  <si>
    <t>2.2.</t>
  </si>
  <si>
    <t xml:space="preserve">Содержание, благоустройство внутридворовых территорий и дорог 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</si>
  <si>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</si>
  <si>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2021-2025</t>
  </si>
  <si>
    <t>2.3.</t>
  </si>
  <si>
    <t>2.4.</t>
  </si>
  <si>
    <t>Адресный перечень дворовых територий,в которых будут выполнены мероприятия по благоустройству</t>
  </si>
  <si>
    <t xml:space="preserve">1. Перечень дворовых территорий, в которых планируется монтаж детских площадок </t>
  </si>
  <si>
    <t>Адрес</t>
  </si>
  <si>
    <t>Наименование оборудования для детской площадки</t>
  </si>
  <si>
    <t>Колличество</t>
  </si>
  <si>
    <t>Октябрьская 4-6</t>
  </si>
  <si>
    <t>Песочница</t>
  </si>
  <si>
    <t>Качеля на пружине Мотоцикл</t>
  </si>
  <si>
    <t>Качеля на стойкай (одинарная)</t>
  </si>
  <si>
    <t>балансир</t>
  </si>
  <si>
    <t>домик</t>
  </si>
  <si>
    <t xml:space="preserve">скамья </t>
  </si>
  <si>
    <t>урны</t>
  </si>
  <si>
    <t>Комсомольский 1,2</t>
  </si>
  <si>
    <t>песочница</t>
  </si>
  <si>
    <t>качеля на пружине Петушок</t>
  </si>
  <si>
    <t>Транспортная, д. 2</t>
  </si>
  <si>
    <t>Качалка балансир</t>
  </si>
  <si>
    <t xml:space="preserve">беседка </t>
  </si>
  <si>
    <t xml:space="preserve">песочница </t>
  </si>
  <si>
    <t>качеля на пружине Самолет</t>
  </si>
  <si>
    <t>карусель</t>
  </si>
  <si>
    <t>Ленина 38</t>
  </si>
  <si>
    <t>паровозик горка</t>
  </si>
  <si>
    <t>качеля на пружине</t>
  </si>
  <si>
    <t>скамейки</t>
  </si>
  <si>
    <t>Майская 12-12а</t>
  </si>
  <si>
    <t>игровой комплекс 5106</t>
  </si>
  <si>
    <t>Мира 12-14 дооборудовать</t>
  </si>
  <si>
    <t>Ленина 23 (дооборудовать)</t>
  </si>
  <si>
    <t>Мира 24</t>
  </si>
  <si>
    <t>Песочный дворик "Белоснежка"</t>
  </si>
  <si>
    <t>качеля на пружине "Кораблик"</t>
  </si>
  <si>
    <t>Качеля на стойкай (двойные)</t>
  </si>
  <si>
    <t>Ленина 34</t>
  </si>
  <si>
    <t>качеля на пружине "пчелка"</t>
  </si>
  <si>
    <t>пр. Победы 19</t>
  </si>
  <si>
    <t xml:space="preserve"> пр. Победы 29</t>
  </si>
  <si>
    <t>песочный дворик "Коралл"</t>
  </si>
  <si>
    <t>Детский игровой комплекс МИНИ</t>
  </si>
  <si>
    <t>качеля на пружине "Дельфин"</t>
  </si>
  <si>
    <t>пр. Победы 17</t>
  </si>
  <si>
    <t>качеля на пружине "пароходик"</t>
  </si>
  <si>
    <t>машинка с горкой</t>
  </si>
  <si>
    <t xml:space="preserve">2. Перечень дворовых территорий, в которых планируется монтаж ограждений детских площадок </t>
  </si>
  <si>
    <t>ед измерения</t>
  </si>
  <si>
    <t>количество</t>
  </si>
  <si>
    <t>погонный м</t>
  </si>
  <si>
    <t>пер. Комсомольский, д. 1,2</t>
  </si>
  <si>
    <t>Транспортная 1а</t>
  </si>
  <si>
    <t>Ленина, д. 36</t>
  </si>
  <si>
    <t>Ленина, д. 34</t>
  </si>
  <si>
    <t>Ленина, д. 18, 20,22</t>
  </si>
  <si>
    <t>Театральная 18</t>
  </si>
  <si>
    <t>Театральная 6</t>
  </si>
  <si>
    <t>Мира 16а</t>
  </si>
  <si>
    <t>Майская 5а-5б</t>
  </si>
  <si>
    <t>Ремонт ограждения центральной улицы поселения</t>
  </si>
  <si>
    <t xml:space="preserve">пр.Победы </t>
  </si>
  <si>
    <t xml:space="preserve">Приложение № 2 </t>
  </si>
  <si>
    <t>к муниципальной программе «Благоустройство</t>
  </si>
  <si>
    <t>территории Омсукчанского муниципального округа"</t>
  </si>
  <si>
    <t xml:space="preserve">Адресный перечень дворовых территорий, в которых будут выполнены работы по установке баков ТБО </t>
  </si>
  <si>
    <t>Примечание</t>
  </si>
  <si>
    <t>длина*ширину (см)</t>
  </si>
  <si>
    <t>Мира, д. 14,16</t>
  </si>
  <si>
    <t xml:space="preserve"> с установкой контейнера и бетонированием</t>
  </si>
  <si>
    <t>400*200</t>
  </si>
  <si>
    <t>Мира, д. 24,22,20</t>
  </si>
  <si>
    <t>дооборудовать контейнером, бетонирование площадки</t>
  </si>
  <si>
    <t>200*200</t>
  </si>
  <si>
    <t>ограждение</t>
  </si>
  <si>
    <t>Школьная 19</t>
  </si>
  <si>
    <t>350*200</t>
  </si>
  <si>
    <t>м-н Старт- школа</t>
  </si>
  <si>
    <t>Театральная 4-6</t>
  </si>
  <si>
    <t xml:space="preserve">350*200 </t>
  </si>
  <si>
    <t>Театральная 6а</t>
  </si>
  <si>
    <t>пер Геологический 6</t>
  </si>
  <si>
    <t>Мира, д. 10,12</t>
  </si>
  <si>
    <t>Детский сад</t>
  </si>
  <si>
    <t>335*180</t>
  </si>
  <si>
    <t>Основное мероприятие "Мероприятия, направленные на комплексное развитие сельских территорий"</t>
  </si>
  <si>
    <t>областной бюджет</t>
  </si>
  <si>
    <t>Итого по мероприятию</t>
  </si>
  <si>
    <t>Организация освещения территории п.Омсукчан (ул.Транспортная, 1а)</t>
  </si>
  <si>
    <t>ВСЕГО:</t>
  </si>
  <si>
    <t>2.5.</t>
  </si>
  <si>
    <t>2.6.</t>
  </si>
  <si>
    <t>Основное мероприятие "Прочие мероприятия по благоустройству территории поселений"</t>
  </si>
  <si>
    <t>Прочие мероприятия в области благоустройства</t>
  </si>
  <si>
    <t>федеральный бюджет</t>
  </si>
  <si>
    <t>Основное мероприятие "Ликвидация несанкционированных свалок"</t>
  </si>
  <si>
    <t>Мероприятия по ликвидации несанкционированных свалок</t>
  </si>
  <si>
    <t>к постановлению</t>
  </si>
  <si>
    <t>администрации</t>
  </si>
  <si>
    <t xml:space="preserve"> городского округа</t>
  </si>
  <si>
    <t>______________________________</t>
  </si>
  <si>
    <t xml:space="preserve">Приложение </t>
  </si>
  <si>
    <t>мероприятий муниципальной программы "Благоустройство территории Омсукчанского городского округа"</t>
  </si>
  <si>
    <t xml:space="preserve">П Е Р Е Ч Е Н Ь  </t>
  </si>
  <si>
    <t>Инициативный проект "Благоустройство  дворовой территории п. Омсукчан по ул. Октябрьская (дома 4, 6, 6а)"</t>
  </si>
  <si>
    <t>Основное мероприятие "Реализация инициативных проектов в области благоустройства"</t>
  </si>
  <si>
    <t>Инициативный проект "Ремонт участка автодороги п. Омсукчан ул. Ленина д. 24 – ул. Школьная д. 19"</t>
  </si>
  <si>
    <t>Основное мероприятие "Реализация проекта "1000 дворов"</t>
  </si>
  <si>
    <t>Благоустройство дворовой территории п.Омсукчан ул.Мира д.20</t>
  </si>
  <si>
    <t xml:space="preserve">Обустройство площадок накопления твердых коммунальных отходов п. Дукат </t>
  </si>
  <si>
    <t>2021-2024</t>
  </si>
  <si>
    <t>2021-2022</t>
  </si>
  <si>
    <t>от 25.03.2022г. №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</si>
</sst>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2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Alignment="1">
      <alignment horizontal="right"/>
    </xf>
    <xf numFmtId="0" fontId="11" fillId="2" borderId="0" xfId="0" applyNumberFormat="1" applyFont="1" applyFill="1" applyAlignment="1" applyProtection="1">
      <alignment horizontal="center"/>
      <protection locked="0"/>
    </xf>
    <xf numFmtId="2" fontId="18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9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left" vertical="center" wrapText="1"/>
    </xf>
    <xf numFmtId="164" fontId="9" fillId="0" borderId="6" xfId="0" applyNumberFormat="1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3" xfId="0" applyNumberFormat="1" applyFont="1" applyBorder="1" applyAlignment="1">
      <alignment horizontal="left" vertical="center" wrapText="1"/>
    </xf>
    <xf numFmtId="1" fontId="17" fillId="0" borderId="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0" xfId="0" applyNumberFormat="1" applyFont="1" applyFill="1" applyAlignment="1" applyProtection="1">
      <alignment horizontal="left"/>
      <protection locked="0"/>
    </xf>
    <xf numFmtId="0" fontId="5" fillId="2" borderId="0" xfId="0" applyNumberFormat="1" applyFont="1" applyFill="1" applyAlignment="1" applyProtection="1">
      <alignment horizontal="left"/>
      <protection locked="0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beta\userdat\Desktop\&#1053;&#1055;&#1040;%20&#1087;.&#1054;&#1084;&#1089;&#1091;&#1082;&#1095;&#1072;&#1085;\&#1055;&#1086;&#1089;&#1090;&#1072;&#1085;&#1086;&#1074;&#1083;&#1077;&#1085;&#1080;&#1103;\&#1055;&#1086;&#1089;&#1090;&#1072;&#1085;&#1086;&#1074;&#1083;&#1077;&#1085;&#1080;&#1103;%202015\&#1055;&#1088;&#1086;&#1075;&#1088;&#1072;&#1084;&#1084;&#1072;%20&#1087;&#1086;%20&#1073;&#1083;&#1072;&#1075;&#1086;&#1091;&#1089;&#1090;&#1088;&#1086;&#1081;&#1089;&#1090;&#1074;&#1091;\&#1052;&#1091;&#1089;&#1090;&#1072;&#1092;&#1080;&#1085;&#1086;&#1081;%20%20&#1086;&#1090;%20&#1051;&#1080;&#1095;&#1084;&#1072;&#1085;\&#1041;&#1083;&#1072;&#1075;&#1086;&#1091;&#1089;&#1090;&#1088;&#1086;&#1081;&#1089;&#1090;&#1074;&#1086;%202016-2020\&#1055;&#1088;&#1080;&#1083;&#1086;&#1078;&#1077;&#1085;&#1080;&#1077;%20&#8470;2%20&#1082;%20&#1052;&#1055;%20&#1041;&#1083;&#1072;&#1075;&#1086;&#1091;&#1089;&#1090;&#1088;&#1086;&#1081;&#1089;&#1090;&#1074;&#1086;%20(&#1086;&#1073;&#1083;&#1072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нт"/>
      <sheetName val="программа обл"/>
      <sheetName val="подпрограмма обл"/>
      <sheetName val="подпрограмма мб"/>
      <sheetName val="Лист1"/>
    </sheetNames>
    <sheetDataSet>
      <sheetData sheetId="0"/>
      <sheetData sheetId="1"/>
      <sheetData sheetId="2">
        <row r="18">
          <cell r="F18">
            <v>300</v>
          </cell>
          <cell r="G18">
            <v>1541.5</v>
          </cell>
          <cell r="H18">
            <v>1607.8</v>
          </cell>
          <cell r="I18">
            <v>1676.9</v>
          </cell>
          <cell r="J18">
            <v>1749</v>
          </cell>
        </row>
        <row r="19">
          <cell r="F19">
            <v>239.8</v>
          </cell>
          <cell r="G19">
            <v>250.1114</v>
          </cell>
          <cell r="H19">
            <v>260.86619020000001</v>
          </cell>
          <cell r="I19">
            <v>272.08343637859997</v>
          </cell>
          <cell r="J19">
            <v>283.78302414287975</v>
          </cell>
        </row>
        <row r="21">
          <cell r="G21">
            <v>923.3</v>
          </cell>
          <cell r="H21">
            <v>963</v>
          </cell>
          <cell r="I21">
            <v>1004.4</v>
          </cell>
          <cell r="J21">
            <v>1047.5999999999999</v>
          </cell>
        </row>
        <row r="29">
          <cell r="H29">
            <v>1099.74</v>
          </cell>
          <cell r="J29">
            <v>1212.47</v>
          </cell>
        </row>
        <row r="30">
          <cell r="G30">
            <v>253.4</v>
          </cell>
          <cell r="H30">
            <v>264.3</v>
          </cell>
          <cell r="I30">
            <v>275.60000000000002</v>
          </cell>
          <cell r="J30">
            <v>287.5</v>
          </cell>
        </row>
      </sheetData>
      <sheetData sheetId="3">
        <row r="14">
          <cell r="G14">
            <v>568.4</v>
          </cell>
          <cell r="H14">
            <v>0</v>
          </cell>
          <cell r="I14">
            <v>600</v>
          </cell>
        </row>
        <row r="15">
          <cell r="G15">
            <v>0</v>
          </cell>
          <cell r="H15">
            <v>350</v>
          </cell>
          <cell r="J15">
            <v>150</v>
          </cell>
        </row>
        <row r="17">
          <cell r="F17">
            <v>1100</v>
          </cell>
          <cell r="G17">
            <v>4680</v>
          </cell>
          <cell r="H17">
            <v>4881.2</v>
          </cell>
          <cell r="I17">
            <v>5091</v>
          </cell>
          <cell r="J17">
            <v>5310</v>
          </cell>
        </row>
        <row r="18">
          <cell r="F18">
            <v>148</v>
          </cell>
          <cell r="G18">
            <v>154.4</v>
          </cell>
          <cell r="H18">
            <v>161</v>
          </cell>
          <cell r="I18">
            <v>168</v>
          </cell>
          <cell r="J18">
            <v>175</v>
          </cell>
        </row>
        <row r="21">
          <cell r="F21">
            <v>2110</v>
          </cell>
          <cell r="G21">
            <v>0</v>
          </cell>
        </row>
        <row r="22">
          <cell r="G22">
            <v>600</v>
          </cell>
        </row>
        <row r="24">
          <cell r="G24">
            <v>2500</v>
          </cell>
        </row>
        <row r="25">
          <cell r="F25">
            <v>1378.4</v>
          </cell>
          <cell r="G25">
            <v>100</v>
          </cell>
        </row>
        <row r="26">
          <cell r="G26">
            <v>0</v>
          </cell>
          <cell r="H26">
            <v>600</v>
          </cell>
        </row>
        <row r="29">
          <cell r="F29">
            <v>1500</v>
          </cell>
          <cell r="G29">
            <v>374.7</v>
          </cell>
          <cell r="H29">
            <v>390.8</v>
          </cell>
          <cell r="I29">
            <v>407.6</v>
          </cell>
          <cell r="J29">
            <v>425</v>
          </cell>
        </row>
        <row r="33">
          <cell r="F33">
            <v>0</v>
          </cell>
          <cell r="G33">
            <v>326.39999999999998</v>
          </cell>
          <cell r="H33">
            <v>340.4</v>
          </cell>
          <cell r="I33">
            <v>355</v>
          </cell>
          <cell r="J33">
            <v>370.3</v>
          </cell>
        </row>
        <row r="34">
          <cell r="F34">
            <v>0</v>
          </cell>
          <cell r="G34">
            <v>0</v>
          </cell>
          <cell r="I34">
            <v>0</v>
          </cell>
        </row>
        <row r="36">
          <cell r="F36">
            <v>1535.9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1079.9000000000001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56</v>
          </cell>
          <cell r="G38">
            <v>2300</v>
          </cell>
          <cell r="H38">
            <v>2300</v>
          </cell>
          <cell r="I38">
            <v>2300</v>
          </cell>
          <cell r="J38">
            <v>2300</v>
          </cell>
        </row>
        <row r="39">
          <cell r="F39">
            <v>55</v>
          </cell>
          <cell r="G39">
            <v>1000</v>
          </cell>
          <cell r="H39">
            <v>1000</v>
          </cell>
          <cell r="I39">
            <v>1000</v>
          </cell>
          <cell r="J39">
            <v>1000</v>
          </cell>
        </row>
        <row r="41">
          <cell r="F41">
            <v>0</v>
          </cell>
          <cell r="G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1831.5</v>
          </cell>
        </row>
        <row r="45">
          <cell r="F45">
            <v>890</v>
          </cell>
          <cell r="G45">
            <v>0</v>
          </cell>
          <cell r="I45">
            <v>0</v>
          </cell>
        </row>
        <row r="47">
          <cell r="F47">
            <v>100</v>
          </cell>
          <cell r="G47">
            <v>648.5</v>
          </cell>
          <cell r="H47">
            <v>676.4</v>
          </cell>
          <cell r="I47">
            <v>705.4</v>
          </cell>
          <cell r="J47">
            <v>735.8</v>
          </cell>
        </row>
        <row r="55">
          <cell r="F55">
            <v>0</v>
          </cell>
          <cell r="G55">
            <v>341</v>
          </cell>
          <cell r="H55">
            <v>356</v>
          </cell>
          <cell r="I55">
            <v>371</v>
          </cell>
          <cell r="J55">
            <v>378</v>
          </cell>
        </row>
        <row r="56">
          <cell r="F56">
            <v>0</v>
          </cell>
          <cell r="G56">
            <v>0</v>
          </cell>
        </row>
        <row r="61">
          <cell r="F61">
            <v>439.4</v>
          </cell>
        </row>
        <row r="62">
          <cell r="F62">
            <v>325.8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4">
          <cell r="F64">
            <v>2130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A6" sqref="A6:L7"/>
    </sheetView>
  </sheetViews>
  <sheetFormatPr defaultRowHeight="15" x14ac:dyDescent="0.25"/>
  <cols>
    <col min="2" max="2" width="19" customWidth="1"/>
    <col min="3" max="3" width="17.7109375" customWidth="1"/>
    <col min="12" max="12" width="24.7109375" customWidth="1"/>
  </cols>
  <sheetData>
    <row r="1" spans="1:12" ht="18.75" x14ac:dyDescent="0.3">
      <c r="E1" s="90" t="s">
        <v>0</v>
      </c>
      <c r="F1" s="90"/>
      <c r="G1" s="90"/>
      <c r="H1" s="90"/>
      <c r="I1" s="90"/>
      <c r="J1" s="90"/>
      <c r="K1" s="90"/>
      <c r="L1" s="90"/>
    </row>
    <row r="2" spans="1:12" ht="18.75" x14ac:dyDescent="0.3">
      <c r="A2" s="1"/>
      <c r="D2" s="90" t="s">
        <v>1</v>
      </c>
      <c r="E2" s="90"/>
      <c r="F2" s="90"/>
      <c r="G2" s="90"/>
      <c r="H2" s="90"/>
      <c r="I2" s="90"/>
      <c r="J2" s="90"/>
      <c r="K2" s="90"/>
      <c r="L2" s="90"/>
    </row>
    <row r="3" spans="1:12" ht="18.75" x14ac:dyDescent="0.3">
      <c r="A3" s="1"/>
      <c r="E3" s="90" t="s">
        <v>2</v>
      </c>
      <c r="F3" s="90"/>
      <c r="G3" s="90"/>
      <c r="H3" s="90"/>
      <c r="I3" s="90"/>
      <c r="J3" s="90"/>
      <c r="K3" s="90"/>
      <c r="L3" s="90"/>
    </row>
    <row r="4" spans="1:12" ht="18.75" x14ac:dyDescent="0.3">
      <c r="A4" s="1"/>
      <c r="E4" s="90" t="s">
        <v>3</v>
      </c>
      <c r="F4" s="90"/>
      <c r="G4" s="90"/>
      <c r="H4" s="90"/>
      <c r="I4" s="90"/>
      <c r="J4" s="90"/>
      <c r="K4" s="90"/>
      <c r="L4" s="90"/>
    </row>
    <row r="5" spans="1:12" ht="18.75" x14ac:dyDescent="0.3">
      <c r="A5" s="1"/>
    </row>
    <row r="6" spans="1:12" ht="18.75" x14ac:dyDescent="0.3">
      <c r="A6" s="89" t="s">
        <v>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40.700000000000003" customHeight="1" x14ac:dyDescent="0.3">
      <c r="A7" s="88" t="s">
        <v>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5.75" x14ac:dyDescent="0.25">
      <c r="A8" s="98" t="s">
        <v>6</v>
      </c>
      <c r="B8" s="98" t="s">
        <v>7</v>
      </c>
      <c r="C8" s="98" t="s">
        <v>8</v>
      </c>
      <c r="D8" s="99" t="s">
        <v>9</v>
      </c>
      <c r="E8" s="98" t="s">
        <v>10</v>
      </c>
      <c r="F8" s="98"/>
      <c r="G8" s="98"/>
      <c r="H8" s="98"/>
      <c r="I8" s="98"/>
      <c r="J8" s="98"/>
      <c r="K8" s="98"/>
      <c r="L8" s="98" t="s">
        <v>11</v>
      </c>
    </row>
    <row r="9" spans="1:12" ht="31.5" x14ac:dyDescent="0.25">
      <c r="A9" s="98"/>
      <c r="B9" s="98"/>
      <c r="C9" s="98"/>
      <c r="D9" s="100"/>
      <c r="E9" s="2" t="s">
        <v>12</v>
      </c>
      <c r="F9" s="2" t="s">
        <v>47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98"/>
    </row>
    <row r="10" spans="1:12" x14ac:dyDescent="0.25">
      <c r="A10" s="3" t="s">
        <v>48</v>
      </c>
      <c r="B10" s="101" t="s">
        <v>49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x14ac:dyDescent="0.25">
      <c r="A11" s="3" t="s">
        <v>50</v>
      </c>
      <c r="B11" s="8" t="s">
        <v>25</v>
      </c>
      <c r="C11" s="92" t="s">
        <v>20</v>
      </c>
      <c r="D11" s="92" t="s">
        <v>41</v>
      </c>
      <c r="E11" s="5">
        <f>G11+H11+I11+J11+K11</f>
        <v>775.24</v>
      </c>
      <c r="F11" s="6">
        <f>F12+F13</f>
        <v>100</v>
      </c>
      <c r="G11" s="5">
        <f t="shared" ref="G11:K11" si="0">G12+G13</f>
        <v>300</v>
      </c>
      <c r="H11" s="5">
        <f t="shared" si="0"/>
        <v>110.26</v>
      </c>
      <c r="I11" s="5">
        <f t="shared" si="0"/>
        <v>115.76</v>
      </c>
      <c r="J11" s="5">
        <v>121.6</v>
      </c>
      <c r="K11" s="5">
        <f t="shared" si="0"/>
        <v>127.62</v>
      </c>
      <c r="L11" s="102" t="s">
        <v>37</v>
      </c>
    </row>
    <row r="12" spans="1:12" x14ac:dyDescent="0.25">
      <c r="A12" s="3"/>
      <c r="B12" s="7" t="s">
        <v>22</v>
      </c>
      <c r="C12" s="93"/>
      <c r="D12" s="93"/>
      <c r="E12" s="5">
        <f t="shared" ref="E12:E13" si="1">G12+H12+I12+J12+K12</f>
        <v>537.58999999999992</v>
      </c>
      <c r="F12" s="26">
        <v>50</v>
      </c>
      <c r="G12" s="8">
        <v>300</v>
      </c>
      <c r="H12" s="8">
        <v>55.13</v>
      </c>
      <c r="I12" s="8">
        <v>57.88</v>
      </c>
      <c r="J12" s="8">
        <v>60.77</v>
      </c>
      <c r="K12" s="8">
        <v>63.81</v>
      </c>
      <c r="L12" s="103"/>
    </row>
    <row r="13" spans="1:12" x14ac:dyDescent="0.25">
      <c r="A13" s="3"/>
      <c r="B13" s="7" t="s">
        <v>23</v>
      </c>
      <c r="C13" s="94"/>
      <c r="D13" s="94"/>
      <c r="E13" s="5">
        <f t="shared" si="1"/>
        <v>237.59</v>
      </c>
      <c r="F13" s="26">
        <v>50</v>
      </c>
      <c r="G13" s="8">
        <v>0</v>
      </c>
      <c r="H13" s="8">
        <v>55.13</v>
      </c>
      <c r="I13" s="8">
        <v>57.88</v>
      </c>
      <c r="J13" s="8">
        <v>60.77</v>
      </c>
      <c r="K13" s="8">
        <v>63.81</v>
      </c>
      <c r="L13" s="104"/>
    </row>
    <row r="14" spans="1:12" x14ac:dyDescent="0.25">
      <c r="A14" s="3" t="s">
        <v>18</v>
      </c>
      <c r="B14" s="105" t="s">
        <v>19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2" x14ac:dyDescent="0.25">
      <c r="A15" s="3"/>
      <c r="B15" s="8" t="s">
        <v>25</v>
      </c>
      <c r="C15" s="91" t="s">
        <v>20</v>
      </c>
      <c r="D15" s="92" t="s">
        <v>41</v>
      </c>
      <c r="E15" s="5">
        <f>G15+H15+I15+J15+K15</f>
        <v>31423.5</v>
      </c>
      <c r="F15" s="6">
        <f>SUM(F16:F17)</f>
        <v>704.4</v>
      </c>
      <c r="G15" s="6">
        <f>G16+G17</f>
        <v>6236.4</v>
      </c>
      <c r="H15" s="6">
        <f t="shared" ref="H15:K15" si="2">SUM(H16:H17)</f>
        <v>6477.4999999999991</v>
      </c>
      <c r="I15" s="6">
        <f t="shared" si="2"/>
        <v>6383</v>
      </c>
      <c r="J15" s="6">
        <f t="shared" si="2"/>
        <v>6266.6</v>
      </c>
      <c r="K15" s="6">
        <f t="shared" si="2"/>
        <v>6060</v>
      </c>
      <c r="L15" s="95" t="s">
        <v>21</v>
      </c>
    </row>
    <row r="16" spans="1:12" x14ac:dyDescent="0.25">
      <c r="A16" s="3"/>
      <c r="B16" s="7" t="s">
        <v>22</v>
      </c>
      <c r="C16" s="91"/>
      <c r="D16" s="93"/>
      <c r="E16" s="5">
        <f t="shared" ref="E16:E20" si="3">G16+H16+I16+J16+K16</f>
        <v>28084.5</v>
      </c>
      <c r="F16" s="26">
        <v>352.2</v>
      </c>
      <c r="G16" s="8">
        <f>'[1]подпрограмма мб'!F17+'[1]подпрограмма мб'!F21+'[1]подпрограмма мб'!F25+'[1]подпрограмма мб'!F29</f>
        <v>6088.4</v>
      </c>
      <c r="H16" s="8">
        <f>'[1]подпрограмма мб'!G14+'[1]подпрограмма мб'!G17+'[1]подпрограмма мб'!G21+'[1]подпрограмма мб'!G25+'[1]подпрограмма мб'!G29</f>
        <v>5723.0999999999995</v>
      </c>
      <c r="I16" s="8">
        <f>'[1]подпрограмма мб'!H14+'[1]подпрограмма мб'!H17+'[1]подпрограмма мб'!H29</f>
        <v>5272</v>
      </c>
      <c r="J16" s="8">
        <f>'[1]подпрограмма мб'!I14+'[1]подпрограмма мб'!I17</f>
        <v>5691</v>
      </c>
      <c r="K16" s="8">
        <f>'[1]подпрограмма мб'!J17</f>
        <v>5310</v>
      </c>
      <c r="L16" s="96"/>
    </row>
    <row r="17" spans="1:12" x14ac:dyDescent="0.25">
      <c r="A17" s="3"/>
      <c r="B17" s="7" t="s">
        <v>23</v>
      </c>
      <c r="C17" s="91"/>
      <c r="D17" s="94"/>
      <c r="E17" s="5">
        <f t="shared" si="3"/>
        <v>3339</v>
      </c>
      <c r="F17" s="26">
        <v>352.2</v>
      </c>
      <c r="G17" s="8">
        <f>'[1]подпрограмма мб'!F18</f>
        <v>148</v>
      </c>
      <c r="H17" s="8">
        <f>'[1]подпрограмма мб'!G15+'[1]подпрограмма мб'!G18+'[1]подпрограмма мб'!G22+'[1]подпрограмма мб'!G26</f>
        <v>754.4</v>
      </c>
      <c r="I17" s="8">
        <f>'[1]подпрограмма мб'!H15+'[1]подпрограмма мб'!H18+'[1]подпрограмма мб'!H26</f>
        <v>1111</v>
      </c>
      <c r="J17" s="8">
        <f>'[1]подпрограмма мб'!I18+'[1]подпрограмма мб'!I29</f>
        <v>575.6</v>
      </c>
      <c r="K17" s="8">
        <f>'[1]подпрограмма мб'!J15+'[1]подпрограмма мб'!J18+'[1]подпрограмма мб'!J29</f>
        <v>750</v>
      </c>
      <c r="L17" s="97"/>
    </row>
    <row r="18" spans="1:12" x14ac:dyDescent="0.25">
      <c r="A18" s="9" t="s">
        <v>27</v>
      </c>
      <c r="B18" s="8" t="s">
        <v>25</v>
      </c>
      <c r="C18" s="92" t="s">
        <v>26</v>
      </c>
      <c r="D18" s="92" t="s">
        <v>41</v>
      </c>
      <c r="E18" s="5">
        <f t="shared" si="3"/>
        <v>2500</v>
      </c>
      <c r="F18" s="26">
        <v>0</v>
      </c>
      <c r="G18" s="5">
        <f>G19+G20</f>
        <v>0</v>
      </c>
      <c r="H18" s="5">
        <f>H19+H20</f>
        <v>2500</v>
      </c>
      <c r="I18" s="5">
        <f t="shared" ref="I18:K18" si="4">I19+I20</f>
        <v>0</v>
      </c>
      <c r="J18" s="5">
        <f t="shared" si="4"/>
        <v>0</v>
      </c>
      <c r="K18" s="5">
        <f t="shared" si="4"/>
        <v>0</v>
      </c>
      <c r="L18" s="11"/>
    </row>
    <row r="19" spans="1:12" x14ac:dyDescent="0.25">
      <c r="A19" s="9"/>
      <c r="B19" s="7" t="s">
        <v>22</v>
      </c>
      <c r="C19" s="93"/>
      <c r="D19" s="93"/>
      <c r="E19" s="5">
        <f t="shared" si="3"/>
        <v>2500</v>
      </c>
      <c r="F19" s="26">
        <v>0</v>
      </c>
      <c r="G19" s="8">
        <v>0</v>
      </c>
      <c r="H19" s="8">
        <f>'[1]подпрограмма мб'!G24</f>
        <v>2500</v>
      </c>
      <c r="I19" s="8">
        <v>0</v>
      </c>
      <c r="J19" s="8">
        <v>0</v>
      </c>
      <c r="K19" s="8">
        <v>0</v>
      </c>
      <c r="L19" s="11"/>
    </row>
    <row r="20" spans="1:12" x14ac:dyDescent="0.25">
      <c r="A20" s="9"/>
      <c r="B20" s="7" t="s">
        <v>23</v>
      </c>
      <c r="C20" s="94"/>
      <c r="D20" s="94"/>
      <c r="E20" s="5">
        <f t="shared" si="3"/>
        <v>0</v>
      </c>
      <c r="F20" s="26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1"/>
    </row>
    <row r="21" spans="1:12" x14ac:dyDescent="0.25">
      <c r="A21" s="3" t="s">
        <v>51</v>
      </c>
      <c r="B21" s="105" t="s">
        <v>52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x14ac:dyDescent="0.25">
      <c r="A22" s="3" t="s">
        <v>53</v>
      </c>
      <c r="B22" s="8" t="s">
        <v>25</v>
      </c>
      <c r="C22" s="91" t="s">
        <v>20</v>
      </c>
      <c r="D22" s="92" t="s">
        <v>41</v>
      </c>
      <c r="E22" s="5">
        <f>G22+H22+I22+J22+K22</f>
        <v>12120.144050721479</v>
      </c>
      <c r="F22" s="6">
        <f>SUM(F23:F24)</f>
        <v>1489.9</v>
      </c>
      <c r="G22" s="5">
        <f t="shared" ref="G22:K22" si="5">SUM(G23:G24)</f>
        <v>539.79999999999995</v>
      </c>
      <c r="H22" s="5">
        <f t="shared" si="5"/>
        <v>2714.9114</v>
      </c>
      <c r="I22" s="5">
        <f t="shared" si="5"/>
        <v>2831.6661902000001</v>
      </c>
      <c r="J22" s="5">
        <f t="shared" si="5"/>
        <v>2953.3834363786</v>
      </c>
      <c r="K22" s="5">
        <f t="shared" si="5"/>
        <v>3080.3830241428795</v>
      </c>
      <c r="L22" s="102" t="s">
        <v>42</v>
      </c>
    </row>
    <row r="23" spans="1:12" x14ac:dyDescent="0.25">
      <c r="A23" s="3"/>
      <c r="B23" s="7" t="s">
        <v>22</v>
      </c>
      <c r="C23" s="91"/>
      <c r="D23" s="93"/>
      <c r="E23" s="5">
        <f t="shared" ref="E23:E24" si="6">G23+H23+I23+J23+K23</f>
        <v>10813.5</v>
      </c>
      <c r="F23" s="26">
        <v>889.9</v>
      </c>
      <c r="G23" s="8">
        <f>'[1]подпрограмма обл'!F18</f>
        <v>300</v>
      </c>
      <c r="H23" s="8">
        <f>'[1]подпрограмма обл'!G18+'[1]подпрограмма обл'!G21</f>
        <v>2464.8000000000002</v>
      </c>
      <c r="I23" s="8">
        <f>'[1]подпрограмма обл'!H18+'[1]подпрограмма обл'!H21</f>
        <v>2570.8000000000002</v>
      </c>
      <c r="J23" s="8">
        <f>'[1]подпрограмма обл'!I18+'[1]подпрограмма обл'!I21</f>
        <v>2681.3</v>
      </c>
      <c r="K23" s="8">
        <f>'[1]подпрограмма обл'!J18+'[1]подпрограмма обл'!J21</f>
        <v>2796.6</v>
      </c>
      <c r="L23" s="103"/>
    </row>
    <row r="24" spans="1:12" x14ac:dyDescent="0.25">
      <c r="A24" s="3"/>
      <c r="B24" s="7" t="s">
        <v>23</v>
      </c>
      <c r="C24" s="91"/>
      <c r="D24" s="94"/>
      <c r="E24" s="5">
        <f t="shared" si="6"/>
        <v>1306.6440507214797</v>
      </c>
      <c r="F24" s="26">
        <v>600</v>
      </c>
      <c r="G24" s="8">
        <f>'[1]подпрограмма обл'!F19</f>
        <v>239.8</v>
      </c>
      <c r="H24" s="8">
        <f>'[1]подпрограмма обл'!G19</f>
        <v>250.1114</v>
      </c>
      <c r="I24" s="8">
        <f>'[1]подпрограмма обл'!H19</f>
        <v>260.86619020000001</v>
      </c>
      <c r="J24" s="8">
        <f>'[1]подпрограмма обл'!I19</f>
        <v>272.08343637859997</v>
      </c>
      <c r="K24" s="8">
        <f>'[1]подпрограмма обл'!J19</f>
        <v>283.78302414287975</v>
      </c>
      <c r="L24" s="103"/>
    </row>
    <row r="25" spans="1:12" ht="102" x14ac:dyDescent="0.25">
      <c r="A25" s="3" t="s">
        <v>54</v>
      </c>
      <c r="B25" s="14" t="s">
        <v>55</v>
      </c>
      <c r="C25" s="91" t="s">
        <v>20</v>
      </c>
      <c r="D25" s="92" t="s">
        <v>24</v>
      </c>
      <c r="E25" s="5">
        <f t="shared" ref="E25:E68" si="7">SUM(F25:K25)</f>
        <v>4688.3</v>
      </c>
      <c r="F25" s="6">
        <f>SUM(F26:F27)</f>
        <v>450</v>
      </c>
      <c r="G25" s="6">
        <f t="shared" ref="G25:K25" si="8">SUM(G26:G27)</f>
        <v>300</v>
      </c>
      <c r="H25" s="6">
        <f t="shared" si="8"/>
        <v>923.3</v>
      </c>
      <c r="I25" s="6">
        <f t="shared" si="8"/>
        <v>963</v>
      </c>
      <c r="J25" s="6">
        <f t="shared" si="8"/>
        <v>1004.4</v>
      </c>
      <c r="K25" s="6">
        <f t="shared" si="8"/>
        <v>1047.5999999999999</v>
      </c>
      <c r="L25" s="103"/>
    </row>
    <row r="26" spans="1:12" x14ac:dyDescent="0.25">
      <c r="A26" s="3"/>
      <c r="B26" s="7" t="s">
        <v>22</v>
      </c>
      <c r="C26" s="91"/>
      <c r="D26" s="93"/>
      <c r="E26" s="5">
        <f t="shared" si="7"/>
        <v>4688.3</v>
      </c>
      <c r="F26" s="26">
        <v>450</v>
      </c>
      <c r="G26" s="8">
        <v>300</v>
      </c>
      <c r="H26" s="8">
        <v>923.3</v>
      </c>
      <c r="I26" s="8">
        <v>963</v>
      </c>
      <c r="J26" s="8">
        <v>1004.4</v>
      </c>
      <c r="K26" s="8">
        <v>1047.5999999999999</v>
      </c>
      <c r="L26" s="103"/>
    </row>
    <row r="27" spans="1:12" x14ac:dyDescent="0.25">
      <c r="A27" s="3"/>
      <c r="B27" s="7" t="s">
        <v>23</v>
      </c>
      <c r="C27" s="91"/>
      <c r="D27" s="94"/>
      <c r="E27" s="5">
        <f t="shared" si="7"/>
        <v>0</v>
      </c>
      <c r="F27" s="26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04"/>
    </row>
    <row r="28" spans="1:12" x14ac:dyDescent="0.25">
      <c r="A28" s="3" t="s">
        <v>56</v>
      </c>
      <c r="B28" s="109" t="s">
        <v>57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1"/>
    </row>
    <row r="29" spans="1:12" x14ac:dyDescent="0.25">
      <c r="A29" s="3" t="s">
        <v>58</v>
      </c>
      <c r="B29" s="8" t="s">
        <v>25</v>
      </c>
      <c r="C29" s="92" t="s">
        <v>20</v>
      </c>
      <c r="D29" s="92" t="s">
        <v>41</v>
      </c>
      <c r="E29" s="5">
        <f>G29+H29+I29+J29+K29</f>
        <v>2394.5</v>
      </c>
      <c r="F29" s="6">
        <f>SUM(F30:F31)</f>
        <v>400</v>
      </c>
      <c r="G29" s="6">
        <f t="shared" ref="G29:K29" si="9">SUM(G30:G31)</f>
        <v>500</v>
      </c>
      <c r="H29" s="6">
        <f t="shared" si="9"/>
        <v>444.2</v>
      </c>
      <c r="I29" s="6">
        <f t="shared" si="9"/>
        <v>463.2</v>
      </c>
      <c r="J29" s="6">
        <f t="shared" si="9"/>
        <v>483.2</v>
      </c>
      <c r="K29" s="6">
        <f t="shared" si="9"/>
        <v>503.9</v>
      </c>
      <c r="L29" s="102" t="s">
        <v>59</v>
      </c>
    </row>
    <row r="30" spans="1:12" x14ac:dyDescent="0.25">
      <c r="A30" s="3"/>
      <c r="B30" s="7" t="s">
        <v>22</v>
      </c>
      <c r="C30" s="93"/>
      <c r="D30" s="93"/>
      <c r="E30" s="5">
        <f t="shared" ref="E30:E31" si="10">G30+H30+I30+J30+K30</f>
        <v>1562.3</v>
      </c>
      <c r="F30" s="26">
        <v>250</v>
      </c>
      <c r="G30" s="8">
        <v>350</v>
      </c>
      <c r="H30" s="8">
        <v>284.2</v>
      </c>
      <c r="I30" s="8">
        <v>296.39999999999998</v>
      </c>
      <c r="J30" s="8">
        <v>309.2</v>
      </c>
      <c r="K30" s="8">
        <v>322.5</v>
      </c>
      <c r="L30" s="103"/>
    </row>
    <row r="31" spans="1:12" x14ac:dyDescent="0.25">
      <c r="A31" s="3"/>
      <c r="B31" s="7" t="s">
        <v>23</v>
      </c>
      <c r="C31" s="94"/>
      <c r="D31" s="94"/>
      <c r="E31" s="5">
        <f t="shared" si="10"/>
        <v>832.19999999999993</v>
      </c>
      <c r="F31" s="26">
        <v>150</v>
      </c>
      <c r="G31" s="8">
        <v>150</v>
      </c>
      <c r="H31" s="8">
        <v>160</v>
      </c>
      <c r="I31" s="8">
        <v>166.8</v>
      </c>
      <c r="J31" s="8">
        <v>174</v>
      </c>
      <c r="K31" s="8">
        <v>181.4</v>
      </c>
      <c r="L31" s="104"/>
    </row>
    <row r="32" spans="1:12" x14ac:dyDescent="0.25">
      <c r="A32" s="3" t="s">
        <v>28</v>
      </c>
      <c r="B32" s="109" t="s">
        <v>60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1"/>
    </row>
    <row r="33" spans="1:12" x14ac:dyDescent="0.25">
      <c r="A33" s="3" t="s">
        <v>29</v>
      </c>
      <c r="B33" s="8" t="s">
        <v>25</v>
      </c>
      <c r="C33" s="91" t="s">
        <v>20</v>
      </c>
      <c r="D33" s="92" t="s">
        <v>41</v>
      </c>
      <c r="E33" s="5">
        <f>G33+H33+I33+J33+K33</f>
        <v>27045.510000000002</v>
      </c>
      <c r="F33" s="6">
        <f>SUM(F34:F35)</f>
        <v>300</v>
      </c>
      <c r="G33" s="6">
        <f t="shared" ref="G33:K33" si="11">SUM(G34:G35)</f>
        <v>2260.6999999999998</v>
      </c>
      <c r="H33" s="6">
        <f t="shared" si="11"/>
        <v>5575.7000000000007</v>
      </c>
      <c r="I33" s="6">
        <f t="shared" si="11"/>
        <v>5680.84</v>
      </c>
      <c r="J33" s="6">
        <f t="shared" si="11"/>
        <v>5790.7000000000007</v>
      </c>
      <c r="K33" s="6">
        <f t="shared" si="11"/>
        <v>7737.5700000000006</v>
      </c>
      <c r="L33" s="102" t="s">
        <v>30</v>
      </c>
    </row>
    <row r="34" spans="1:12" x14ac:dyDescent="0.25">
      <c r="A34" s="3"/>
      <c r="B34" s="7" t="s">
        <v>22</v>
      </c>
      <c r="C34" s="91"/>
      <c r="D34" s="93"/>
      <c r="E34" s="5">
        <f t="shared" ref="E34:E35" si="12">G34+H34+I34+J34+K34</f>
        <v>19188.210000000003</v>
      </c>
      <c r="F34" s="26">
        <v>300</v>
      </c>
      <c r="G34" s="8">
        <f>'[1]подпрограмма мб'!F33+'[1]подпрограмма мб'!F38+'[1]подпрограмма мб'!F41+'[1]подпрограмма мб'!F47+1159.7</f>
        <v>1315.7</v>
      </c>
      <c r="H34" s="8">
        <f>'[1]подпрограмма мб'!G33+'[1]подпрограмма мб'!G38+'[1]подпрограмма мб'!G41+'[1]подпрограмма мб'!G47+1047.4</f>
        <v>4322.3</v>
      </c>
      <c r="I34" s="8">
        <f>'[1]подпрограмма обл'!H29+'[1]подпрограмма мб'!H33+'[1]подпрограмма мб'!H38+'[1]подпрограмма мб'!H47</f>
        <v>4416.54</v>
      </c>
      <c r="J34" s="8">
        <f>'[1]подпрограмма мб'!I33+'[1]подпрограмма мб'!I38+'[1]подпрограмма мб'!I41+'[1]подпрограмма мб'!I47+1154.7</f>
        <v>4515.1000000000004</v>
      </c>
      <c r="K34" s="8">
        <f>'[1]подпрограмма мб'!J33+'[1]подпрограмма мб'!J38+'[1]подпрограмма мб'!J47+'[1]подпрограмма обл'!J29</f>
        <v>4618.5700000000006</v>
      </c>
      <c r="L34" s="103"/>
    </row>
    <row r="35" spans="1:12" x14ac:dyDescent="0.25">
      <c r="A35" s="3"/>
      <c r="B35" s="7" t="s">
        <v>23</v>
      </c>
      <c r="C35" s="91"/>
      <c r="D35" s="94"/>
      <c r="E35" s="5">
        <f t="shared" si="12"/>
        <v>7857.2999999999993</v>
      </c>
      <c r="F35" s="26">
        <v>0</v>
      </c>
      <c r="G35" s="8">
        <f>'[1]подпрограмма мб'!F34+'[1]подпрограмма мб'!F39+'[1]подпрограмма мб'!F42+'[1]подпрограмма мб'!F45</f>
        <v>945</v>
      </c>
      <c r="H35" s="8">
        <f>'[1]подпрограмма мб'!G34+'[1]подпрограмма мб'!G39+'[1]подпрограмма мб'!G42+'[1]подпрограмма мб'!G45+'[1]подпрограмма обл'!G30</f>
        <v>1253.4000000000001</v>
      </c>
      <c r="I35" s="8">
        <f>'[1]подпрограмма обл'!H30+'[1]подпрограмма мб'!H39</f>
        <v>1264.3</v>
      </c>
      <c r="J35" s="8">
        <f>'[1]подпрограмма мб'!I34+'[1]подпрограмма мб'!I39+'[1]подпрограмма мб'!I42+'[1]подпрограмма мб'!I45+'[1]подпрограмма обл'!I30</f>
        <v>1275.5999999999999</v>
      </c>
      <c r="K35" s="8">
        <f>'[1]подпрограмма мб'!J39+'[1]подпрограмма мб'!J42+'[1]подпрограмма обл'!J30</f>
        <v>3119</v>
      </c>
      <c r="L35" s="103"/>
    </row>
    <row r="36" spans="1:12" ht="63.75" x14ac:dyDescent="0.25">
      <c r="A36" s="3" t="s">
        <v>61</v>
      </c>
      <c r="B36" s="4" t="s">
        <v>62</v>
      </c>
      <c r="C36" s="91" t="s">
        <v>20</v>
      </c>
      <c r="D36" s="92" t="s">
        <v>24</v>
      </c>
      <c r="E36" s="5">
        <f t="shared" si="7"/>
        <v>7763.12</v>
      </c>
      <c r="F36" s="6">
        <f>SUM(F37:F38)</f>
        <v>1048</v>
      </c>
      <c r="G36" s="6">
        <f t="shared" ref="G36:K36" si="13">SUM(G37:G38)</f>
        <v>1120</v>
      </c>
      <c r="H36" s="6">
        <f t="shared" si="13"/>
        <v>1300.7800000000002</v>
      </c>
      <c r="I36" s="6">
        <f t="shared" si="13"/>
        <v>1364.04</v>
      </c>
      <c r="J36" s="6">
        <f t="shared" si="13"/>
        <v>1430.33</v>
      </c>
      <c r="K36" s="6">
        <f t="shared" si="13"/>
        <v>1499.97</v>
      </c>
      <c r="L36" s="103"/>
    </row>
    <row r="37" spans="1:12" x14ac:dyDescent="0.25">
      <c r="A37" s="3"/>
      <c r="B37" s="7" t="s">
        <v>22</v>
      </c>
      <c r="C37" s="91"/>
      <c r="D37" s="93"/>
      <c r="E37" s="5">
        <f t="shared" si="7"/>
        <v>6437.3200000000006</v>
      </c>
      <c r="F37" s="26">
        <v>1048</v>
      </c>
      <c r="G37" s="8">
        <v>875</v>
      </c>
      <c r="H37" s="8">
        <v>1047.3800000000001</v>
      </c>
      <c r="I37" s="8">
        <v>1099.74</v>
      </c>
      <c r="J37" s="8">
        <v>1154.73</v>
      </c>
      <c r="K37" s="8">
        <v>1212.47</v>
      </c>
      <c r="L37" s="103"/>
    </row>
    <row r="38" spans="1:12" x14ac:dyDescent="0.25">
      <c r="A38" s="3"/>
      <c r="B38" s="7" t="s">
        <v>23</v>
      </c>
      <c r="C38" s="91"/>
      <c r="D38" s="94"/>
      <c r="E38" s="5">
        <f t="shared" si="7"/>
        <v>1325.8000000000002</v>
      </c>
      <c r="F38" s="26">
        <v>0</v>
      </c>
      <c r="G38" s="8">
        <v>245</v>
      </c>
      <c r="H38" s="8">
        <v>253.4</v>
      </c>
      <c r="I38" s="8">
        <v>264.3</v>
      </c>
      <c r="J38" s="8">
        <v>275.60000000000002</v>
      </c>
      <c r="K38" s="8">
        <v>287.5</v>
      </c>
      <c r="L38" s="103"/>
    </row>
    <row r="39" spans="1:12" ht="102" x14ac:dyDescent="0.25">
      <c r="A39" s="3" t="s">
        <v>31</v>
      </c>
      <c r="B39" s="14" t="s">
        <v>32</v>
      </c>
      <c r="C39" s="91" t="s">
        <v>20</v>
      </c>
      <c r="D39" s="92" t="s">
        <v>24</v>
      </c>
      <c r="E39" s="5">
        <f t="shared" si="7"/>
        <v>14532</v>
      </c>
      <c r="F39" s="6">
        <f>SUM(F40:F41)</f>
        <v>1332</v>
      </c>
      <c r="G39" s="5">
        <f t="shared" ref="G39:K39" si="14">SUM(G40:G41)</f>
        <v>0</v>
      </c>
      <c r="H39" s="5">
        <f t="shared" si="14"/>
        <v>3300</v>
      </c>
      <c r="I39" s="5">
        <f t="shared" si="14"/>
        <v>3300</v>
      </c>
      <c r="J39" s="5">
        <f t="shared" si="14"/>
        <v>3300</v>
      </c>
      <c r="K39" s="5">
        <f t="shared" si="14"/>
        <v>3300</v>
      </c>
      <c r="L39" s="103"/>
    </row>
    <row r="40" spans="1:12" x14ac:dyDescent="0.25">
      <c r="A40" s="3"/>
      <c r="B40" s="7" t="s">
        <v>22</v>
      </c>
      <c r="C40" s="91"/>
      <c r="D40" s="93"/>
      <c r="E40" s="5">
        <f t="shared" si="7"/>
        <v>10200</v>
      </c>
      <c r="F40" s="26">
        <v>1000</v>
      </c>
      <c r="G40" s="8">
        <v>0</v>
      </c>
      <c r="H40" s="8">
        <v>2300</v>
      </c>
      <c r="I40" s="8">
        <v>2300</v>
      </c>
      <c r="J40" s="8">
        <v>2300</v>
      </c>
      <c r="K40" s="8">
        <v>2300</v>
      </c>
      <c r="L40" s="103"/>
    </row>
    <row r="41" spans="1:12" x14ac:dyDescent="0.25">
      <c r="A41" s="3"/>
      <c r="B41" s="7" t="s">
        <v>23</v>
      </c>
      <c r="C41" s="91"/>
      <c r="D41" s="94"/>
      <c r="E41" s="5">
        <f t="shared" si="7"/>
        <v>4332</v>
      </c>
      <c r="F41" s="26">
        <v>332</v>
      </c>
      <c r="G41" s="8">
        <v>0</v>
      </c>
      <c r="H41" s="8">
        <v>1000</v>
      </c>
      <c r="I41" s="8">
        <v>1000</v>
      </c>
      <c r="J41" s="8">
        <v>1000</v>
      </c>
      <c r="K41" s="8">
        <v>1000</v>
      </c>
      <c r="L41" s="103"/>
    </row>
    <row r="42" spans="1:12" ht="114.75" x14ac:dyDescent="0.25">
      <c r="A42" s="3" t="s">
        <v>33</v>
      </c>
      <c r="B42" s="4" t="s">
        <v>34</v>
      </c>
      <c r="C42" s="91" t="s">
        <v>20</v>
      </c>
      <c r="D42" s="106">
        <v>2016</v>
      </c>
      <c r="E42" s="5">
        <f t="shared" si="7"/>
        <v>1831.5</v>
      </c>
      <c r="F42" s="6">
        <f>SUM(F43:F44)</f>
        <v>0</v>
      </c>
      <c r="G42" s="5">
        <f t="shared" ref="G42:K42" si="15">SUM(G43:G44)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1831.5</v>
      </c>
      <c r="L42" s="103"/>
    </row>
    <row r="43" spans="1:12" x14ac:dyDescent="0.25">
      <c r="A43" s="3"/>
      <c r="B43" s="7" t="s">
        <v>22</v>
      </c>
      <c r="C43" s="91"/>
      <c r="D43" s="107"/>
      <c r="E43" s="5">
        <f t="shared" si="7"/>
        <v>0</v>
      </c>
      <c r="F43" s="26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03"/>
    </row>
    <row r="44" spans="1:12" x14ac:dyDescent="0.25">
      <c r="A44" s="3"/>
      <c r="B44" s="7" t="s">
        <v>23</v>
      </c>
      <c r="C44" s="91"/>
      <c r="D44" s="108"/>
      <c r="E44" s="5">
        <f t="shared" si="7"/>
        <v>1831.5</v>
      </c>
      <c r="F44" s="26">
        <v>0</v>
      </c>
      <c r="G44" s="8">
        <v>0</v>
      </c>
      <c r="H44" s="8">
        <v>0</v>
      </c>
      <c r="I44" s="8">
        <v>0</v>
      </c>
      <c r="J44" s="8">
        <v>0</v>
      </c>
      <c r="K44" s="8">
        <v>1831.5</v>
      </c>
      <c r="L44" s="103"/>
    </row>
    <row r="45" spans="1:12" x14ac:dyDescent="0.25">
      <c r="A45" s="3" t="s">
        <v>63</v>
      </c>
      <c r="B45" s="8" t="s">
        <v>25</v>
      </c>
      <c r="C45" s="92" t="s">
        <v>26</v>
      </c>
      <c r="D45" s="92" t="s">
        <v>41</v>
      </c>
      <c r="E45" s="5">
        <f>G45+H45+I45+J45+K45</f>
        <v>2615.8000000000002</v>
      </c>
      <c r="F45" s="6">
        <f t="shared" ref="F45:K45" si="16">SUM(F46:F47)</f>
        <v>0</v>
      </c>
      <c r="G45" s="5">
        <f t="shared" si="16"/>
        <v>2615.8000000000002</v>
      </c>
      <c r="H45" s="5">
        <f t="shared" si="16"/>
        <v>0</v>
      </c>
      <c r="I45" s="5">
        <f t="shared" si="16"/>
        <v>0</v>
      </c>
      <c r="J45" s="5">
        <f t="shared" si="16"/>
        <v>0</v>
      </c>
      <c r="K45" s="5">
        <f t="shared" si="16"/>
        <v>0</v>
      </c>
      <c r="L45" s="103"/>
    </row>
    <row r="46" spans="1:12" x14ac:dyDescent="0.25">
      <c r="A46" s="3"/>
      <c r="B46" s="7" t="s">
        <v>22</v>
      </c>
      <c r="C46" s="93"/>
      <c r="D46" s="93"/>
      <c r="E46" s="5">
        <f t="shared" ref="E46:E47" si="17">G46+H46+I46+J46+K46</f>
        <v>1535.9</v>
      </c>
      <c r="F46" s="26">
        <v>0</v>
      </c>
      <c r="G46" s="8">
        <f>'[1]подпрограмма мб'!F36</f>
        <v>1535.9</v>
      </c>
      <c r="H46" s="8">
        <f>'[1]подпрограмма мб'!G36</f>
        <v>0</v>
      </c>
      <c r="I46" s="8">
        <f>'[1]подпрограмма мб'!H36</f>
        <v>0</v>
      </c>
      <c r="J46" s="8">
        <f>'[1]подпрограмма мб'!I36</f>
        <v>0</v>
      </c>
      <c r="K46" s="8">
        <f>'[1]подпрограмма мб'!J36</f>
        <v>0</v>
      </c>
      <c r="L46" s="103"/>
    </row>
    <row r="47" spans="1:12" x14ac:dyDescent="0.25">
      <c r="A47" s="3"/>
      <c r="B47" s="7" t="s">
        <v>23</v>
      </c>
      <c r="C47" s="94"/>
      <c r="D47" s="94"/>
      <c r="E47" s="5">
        <f t="shared" si="17"/>
        <v>1079.9000000000001</v>
      </c>
      <c r="F47" s="26"/>
      <c r="G47" s="8">
        <f>'[1]подпрограмма мб'!F37</f>
        <v>1079.9000000000001</v>
      </c>
      <c r="H47" s="8">
        <f>'[1]подпрограмма мб'!G37</f>
        <v>0</v>
      </c>
      <c r="I47" s="8">
        <f>'[1]подпрограмма мб'!H37</f>
        <v>0</v>
      </c>
      <c r="J47" s="8">
        <f>'[1]подпрограмма мб'!I37</f>
        <v>0</v>
      </c>
      <c r="K47" s="8">
        <f>'[1]подпрограмма мб'!J37</f>
        <v>0</v>
      </c>
      <c r="L47" s="103"/>
    </row>
    <row r="48" spans="1:12" x14ac:dyDescent="0.25">
      <c r="A48" s="3"/>
      <c r="B48" s="105" t="s">
        <v>35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1:12" ht="63.75" x14ac:dyDescent="0.25">
      <c r="A49" s="3" t="s">
        <v>36</v>
      </c>
      <c r="B49" s="4" t="s">
        <v>35</v>
      </c>
      <c r="C49" s="92" t="s">
        <v>20</v>
      </c>
      <c r="D49" s="15"/>
      <c r="E49" s="5">
        <f t="shared" si="7"/>
        <v>0</v>
      </c>
      <c r="F49" s="5">
        <f>SUM(F50:F51)</f>
        <v>0</v>
      </c>
      <c r="G49" s="5">
        <f t="shared" ref="G49:K49" si="18">SUM(G50:G51)</f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102" t="s">
        <v>37</v>
      </c>
    </row>
    <row r="50" spans="1:12" x14ac:dyDescent="0.25">
      <c r="A50" s="3"/>
      <c r="B50" s="7" t="s">
        <v>22</v>
      </c>
      <c r="C50" s="93"/>
      <c r="D50" s="12"/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103"/>
    </row>
    <row r="51" spans="1:12" x14ac:dyDescent="0.25">
      <c r="A51" s="3"/>
      <c r="B51" s="7" t="s">
        <v>23</v>
      </c>
      <c r="C51" s="94"/>
      <c r="D51" s="13"/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104"/>
    </row>
    <row r="52" spans="1:12" x14ac:dyDescent="0.25">
      <c r="A52" s="3" t="s">
        <v>38</v>
      </c>
      <c r="B52" s="109" t="s">
        <v>39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1"/>
    </row>
    <row r="53" spans="1:12" x14ac:dyDescent="0.25">
      <c r="A53" s="3" t="s">
        <v>40</v>
      </c>
      <c r="B53" s="8" t="s">
        <v>25</v>
      </c>
      <c r="C53" s="91" t="s">
        <v>20</v>
      </c>
      <c r="D53" s="92" t="s">
        <v>41</v>
      </c>
      <c r="E53" s="5">
        <f>G53+H53+I53+J53+K53</f>
        <v>4015.4</v>
      </c>
      <c r="F53" s="5">
        <f>SUM(F54:F55)</f>
        <v>0</v>
      </c>
      <c r="G53" s="5">
        <f>G54+G55</f>
        <v>2569.4</v>
      </c>
      <c r="H53" s="5">
        <f t="shared" ref="H53:K53" si="19">H54+H55</f>
        <v>341</v>
      </c>
      <c r="I53" s="5">
        <f t="shared" si="19"/>
        <v>356</v>
      </c>
      <c r="J53" s="5">
        <f t="shared" si="19"/>
        <v>371</v>
      </c>
      <c r="K53" s="5">
        <f t="shared" si="19"/>
        <v>378</v>
      </c>
      <c r="L53" s="112" t="s">
        <v>42</v>
      </c>
    </row>
    <row r="54" spans="1:12" x14ac:dyDescent="0.25">
      <c r="A54" s="3"/>
      <c r="B54" s="7" t="s">
        <v>22</v>
      </c>
      <c r="C54" s="91"/>
      <c r="D54" s="93"/>
      <c r="E54" s="5">
        <f t="shared" ref="E54:E58" si="20">G54+H54+I54+J54+K54</f>
        <v>4015.4</v>
      </c>
      <c r="F54" s="8">
        <v>0</v>
      </c>
      <c r="G54" s="8">
        <f>'[1]подпрограмма мб'!F55+'[1]подпрограмма мб'!F61+'[1]подпрограмма мб'!F64</f>
        <v>2569.4</v>
      </c>
      <c r="H54" s="8">
        <f>'[1]подпрограмма мб'!G55</f>
        <v>341</v>
      </c>
      <c r="I54" s="8">
        <f>'[1]подпрограмма мб'!H55</f>
        <v>356</v>
      </c>
      <c r="J54" s="8">
        <f>'[1]подпрограмма мб'!I55</f>
        <v>371</v>
      </c>
      <c r="K54" s="8">
        <f>'[1]подпрограмма мб'!J55</f>
        <v>378</v>
      </c>
      <c r="L54" s="113"/>
    </row>
    <row r="55" spans="1:12" x14ac:dyDescent="0.25">
      <c r="A55" s="3"/>
      <c r="B55" s="7" t="s">
        <v>23</v>
      </c>
      <c r="C55" s="91"/>
      <c r="D55" s="94"/>
      <c r="E55" s="5">
        <f t="shared" si="20"/>
        <v>0</v>
      </c>
      <c r="F55" s="8">
        <v>0</v>
      </c>
      <c r="G55" s="8">
        <f>'[1]подпрограмма мб'!F56</f>
        <v>0</v>
      </c>
      <c r="H55" s="8">
        <f>'[1]подпрограмма мб'!G56</f>
        <v>0</v>
      </c>
      <c r="I55" s="8">
        <v>0</v>
      </c>
      <c r="J55" s="8">
        <v>0</v>
      </c>
      <c r="K55" s="8">
        <v>0</v>
      </c>
      <c r="L55" s="113"/>
    </row>
    <row r="56" spans="1:12" x14ac:dyDescent="0.25">
      <c r="A56" s="3" t="s">
        <v>64</v>
      </c>
      <c r="B56" s="8" t="s">
        <v>25</v>
      </c>
      <c r="C56" s="91" t="s">
        <v>26</v>
      </c>
      <c r="D56" s="92" t="s">
        <v>41</v>
      </c>
      <c r="E56" s="5">
        <f>G56+H56+I56+J56+K56</f>
        <v>325.8</v>
      </c>
      <c r="F56" s="5">
        <f>SUM(F57:F58)</f>
        <v>0</v>
      </c>
      <c r="G56" s="5">
        <f>G57+G58</f>
        <v>325.8</v>
      </c>
      <c r="H56" s="5">
        <f t="shared" ref="H56:K56" si="21">SUM(H57:H58)</f>
        <v>0</v>
      </c>
      <c r="I56" s="5">
        <f t="shared" si="21"/>
        <v>0</v>
      </c>
      <c r="J56" s="5">
        <f t="shared" si="21"/>
        <v>0</v>
      </c>
      <c r="K56" s="5">
        <f t="shared" si="21"/>
        <v>0</v>
      </c>
      <c r="L56" s="113"/>
    </row>
    <row r="57" spans="1:12" x14ac:dyDescent="0.25">
      <c r="A57" s="3"/>
      <c r="B57" s="7" t="s">
        <v>22</v>
      </c>
      <c r="C57" s="91"/>
      <c r="D57" s="93"/>
      <c r="E57" s="5">
        <f t="shared" si="20"/>
        <v>325.8</v>
      </c>
      <c r="F57" s="8">
        <v>0</v>
      </c>
      <c r="G57" s="8">
        <f>'[1]подпрограмма мб'!F62+'[1]подпрограмма мб'!F65</f>
        <v>325.8</v>
      </c>
      <c r="H57" s="8">
        <f>'[1]подпрограмма мб'!G62+'[1]подпрограмма мб'!G65</f>
        <v>0</v>
      </c>
      <c r="I57" s="8">
        <f>'[1]подпрограмма мб'!H62+'[1]подпрограмма мб'!H65</f>
        <v>0</v>
      </c>
      <c r="J57" s="8">
        <f>'[1]подпрограмма мб'!I62+'[1]подпрограмма мб'!I65</f>
        <v>0</v>
      </c>
      <c r="K57" s="8">
        <f>'[1]подпрограмма мб'!J62+'[1]подпрограмма мб'!J65</f>
        <v>0</v>
      </c>
      <c r="L57" s="113"/>
    </row>
    <row r="58" spans="1:12" x14ac:dyDescent="0.25">
      <c r="A58" s="3"/>
      <c r="B58" s="7" t="s">
        <v>23</v>
      </c>
      <c r="C58" s="91"/>
      <c r="D58" s="94"/>
      <c r="E58" s="5">
        <f t="shared" si="20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13"/>
    </row>
    <row r="59" spans="1:12" ht="63.75" x14ac:dyDescent="0.25">
      <c r="A59" s="3" t="s">
        <v>65</v>
      </c>
      <c r="B59" s="4" t="s">
        <v>66</v>
      </c>
      <c r="C59" s="15" t="s">
        <v>25</v>
      </c>
      <c r="D59" s="92">
        <v>2016</v>
      </c>
      <c r="E59" s="5">
        <f t="shared" si="7"/>
        <v>4217.1000000000004</v>
      </c>
      <c r="F59" s="5">
        <f>SUM(F60:F61)</f>
        <v>0</v>
      </c>
      <c r="G59" s="5">
        <f t="shared" ref="G59:K59" si="22">SUM(G60:G61)</f>
        <v>4217.1000000000004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5">
        <f t="shared" si="22"/>
        <v>0</v>
      </c>
      <c r="L59" s="113"/>
    </row>
    <row r="60" spans="1:12" ht="38.25" x14ac:dyDescent="0.25">
      <c r="A60" s="3"/>
      <c r="B60" s="7" t="s">
        <v>22</v>
      </c>
      <c r="C60" s="10" t="s">
        <v>45</v>
      </c>
      <c r="D60" s="93"/>
      <c r="E60" s="5">
        <f t="shared" si="7"/>
        <v>4106.1000000000004</v>
      </c>
      <c r="F60" s="8">
        <v>0</v>
      </c>
      <c r="G60" s="8">
        <v>4106.1000000000004</v>
      </c>
      <c r="H60" s="8">
        <v>0</v>
      </c>
      <c r="I60" s="8">
        <v>0</v>
      </c>
      <c r="J60" s="8">
        <v>0</v>
      </c>
      <c r="K60" s="8">
        <v>0</v>
      </c>
      <c r="L60" s="113"/>
    </row>
    <row r="61" spans="1:12" ht="38.25" x14ac:dyDescent="0.25">
      <c r="A61" s="3"/>
      <c r="B61" s="7" t="s">
        <v>22</v>
      </c>
      <c r="C61" s="10" t="s">
        <v>20</v>
      </c>
      <c r="D61" s="94"/>
      <c r="E61" s="5">
        <f t="shared" si="7"/>
        <v>111</v>
      </c>
      <c r="F61" s="8">
        <v>0</v>
      </c>
      <c r="G61" s="8">
        <v>111</v>
      </c>
      <c r="H61" s="8">
        <v>0</v>
      </c>
      <c r="I61" s="8">
        <v>0</v>
      </c>
      <c r="J61" s="8">
        <v>0</v>
      </c>
      <c r="K61" s="8">
        <v>0</v>
      </c>
      <c r="L61" s="113"/>
    </row>
    <row r="62" spans="1:12" ht="63.75" x14ac:dyDescent="0.25">
      <c r="A62" s="3" t="s">
        <v>67</v>
      </c>
      <c r="B62" s="4" t="s">
        <v>68</v>
      </c>
      <c r="C62" s="91" t="s">
        <v>20</v>
      </c>
      <c r="D62" s="92">
        <v>2017</v>
      </c>
      <c r="E62" s="5">
        <f t="shared" si="7"/>
        <v>11609.8</v>
      </c>
      <c r="F62" s="5">
        <f>SUM(F63:F64)</f>
        <v>0</v>
      </c>
      <c r="G62" s="5">
        <f t="shared" ref="G62:K62" si="23">SUM(G63:G64)</f>
        <v>0</v>
      </c>
      <c r="H62" s="5">
        <f t="shared" si="23"/>
        <v>0</v>
      </c>
      <c r="I62" s="5">
        <f t="shared" si="23"/>
        <v>0</v>
      </c>
      <c r="J62" s="5">
        <f t="shared" si="23"/>
        <v>11609.8</v>
      </c>
      <c r="K62" s="5">
        <f t="shared" si="23"/>
        <v>0</v>
      </c>
      <c r="L62" s="113"/>
    </row>
    <row r="63" spans="1:12" x14ac:dyDescent="0.25">
      <c r="A63" s="3"/>
      <c r="B63" s="7" t="s">
        <v>22</v>
      </c>
      <c r="C63" s="91"/>
      <c r="D63" s="93"/>
      <c r="E63" s="5">
        <f t="shared" si="7"/>
        <v>11609.8</v>
      </c>
      <c r="F63" s="8">
        <v>0</v>
      </c>
      <c r="G63" s="8">
        <v>0</v>
      </c>
      <c r="H63" s="8">
        <v>0</v>
      </c>
      <c r="I63" s="8">
        <v>0</v>
      </c>
      <c r="J63" s="8">
        <v>11609.8</v>
      </c>
      <c r="K63" s="8">
        <v>0</v>
      </c>
      <c r="L63" s="113"/>
    </row>
    <row r="64" spans="1:12" x14ac:dyDescent="0.25">
      <c r="A64" s="3"/>
      <c r="B64" s="7" t="s">
        <v>23</v>
      </c>
      <c r="C64" s="91"/>
      <c r="D64" s="94"/>
      <c r="E64" s="5">
        <f t="shared" si="7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113"/>
    </row>
    <row r="65" spans="1:12" ht="63.75" x14ac:dyDescent="0.25">
      <c r="A65" s="3" t="s">
        <v>69</v>
      </c>
      <c r="B65" s="4" t="s">
        <v>70</v>
      </c>
      <c r="C65" s="91" t="s">
        <v>20</v>
      </c>
      <c r="D65" s="92">
        <v>2018</v>
      </c>
      <c r="E65" s="5">
        <f t="shared" si="7"/>
        <v>6004.9</v>
      </c>
      <c r="F65" s="5">
        <f>SUM(F66:F67)</f>
        <v>0</v>
      </c>
      <c r="G65" s="5">
        <f t="shared" ref="G65:K65" si="24">SUM(G66:G67)</f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6004.9</v>
      </c>
      <c r="L65" s="113"/>
    </row>
    <row r="66" spans="1:12" x14ac:dyDescent="0.25">
      <c r="A66" s="3"/>
      <c r="B66" s="7" t="s">
        <v>22</v>
      </c>
      <c r="C66" s="91"/>
      <c r="D66" s="93"/>
      <c r="E66" s="5">
        <f t="shared" si="7"/>
        <v>6004.9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6004.9</v>
      </c>
      <c r="L66" s="113"/>
    </row>
    <row r="67" spans="1:12" x14ac:dyDescent="0.25">
      <c r="A67" s="3"/>
      <c r="B67" s="7" t="s">
        <v>23</v>
      </c>
      <c r="C67" s="91"/>
      <c r="D67" s="94"/>
      <c r="E67" s="5">
        <f t="shared" si="7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13"/>
    </row>
    <row r="68" spans="1:12" ht="63.75" x14ac:dyDescent="0.25">
      <c r="A68" s="3" t="s">
        <v>71</v>
      </c>
      <c r="B68" s="4" t="s">
        <v>72</v>
      </c>
      <c r="C68" s="91" t="s">
        <v>20</v>
      </c>
      <c r="D68" s="92">
        <v>2019</v>
      </c>
      <c r="E68" s="5">
        <f t="shared" si="7"/>
        <v>8006.7</v>
      </c>
      <c r="F68" s="5">
        <f>SUM(F69:F70)</f>
        <v>0</v>
      </c>
      <c r="G68" s="5">
        <f t="shared" ref="G68:K68" si="25">SUM(G69:G70)</f>
        <v>0</v>
      </c>
      <c r="H68" s="5">
        <f t="shared" si="25"/>
        <v>0</v>
      </c>
      <c r="I68" s="5">
        <f t="shared" si="25"/>
        <v>0</v>
      </c>
      <c r="J68" s="5">
        <f t="shared" si="25"/>
        <v>0</v>
      </c>
      <c r="K68" s="5">
        <f t="shared" si="25"/>
        <v>8006.7</v>
      </c>
      <c r="L68" s="113"/>
    </row>
    <row r="69" spans="1:12" x14ac:dyDescent="0.25">
      <c r="A69" s="3"/>
      <c r="B69" s="7" t="s">
        <v>22</v>
      </c>
      <c r="C69" s="91"/>
      <c r="D69" s="93"/>
      <c r="E69" s="5">
        <f t="shared" ref="E69:E79" si="26">SUM(F69:K69)</f>
        <v>8006.7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8006.7</v>
      </c>
      <c r="L69" s="113"/>
    </row>
    <row r="70" spans="1:12" x14ac:dyDescent="0.25">
      <c r="A70" s="3"/>
      <c r="B70" s="7" t="s">
        <v>23</v>
      </c>
      <c r="C70" s="91"/>
      <c r="D70" s="94"/>
      <c r="E70" s="5">
        <f t="shared" si="26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113"/>
    </row>
    <row r="71" spans="1:12" ht="76.5" x14ac:dyDescent="0.25">
      <c r="A71" s="3" t="s">
        <v>73</v>
      </c>
      <c r="B71" s="4" t="s">
        <v>74</v>
      </c>
      <c r="C71" s="91" t="s">
        <v>20</v>
      </c>
      <c r="D71" s="92">
        <v>2019</v>
      </c>
      <c r="E71" s="5">
        <f t="shared" si="26"/>
        <v>7286.8</v>
      </c>
      <c r="F71" s="5">
        <f>SUM(F72:F73)</f>
        <v>0</v>
      </c>
      <c r="G71" s="5">
        <f t="shared" ref="G71:K71" si="27">SUM(G72:G73)</f>
        <v>0</v>
      </c>
      <c r="H71" s="5">
        <f t="shared" si="27"/>
        <v>0</v>
      </c>
      <c r="I71" s="5">
        <f t="shared" si="27"/>
        <v>0</v>
      </c>
      <c r="J71" s="5">
        <f t="shared" si="27"/>
        <v>7286.8</v>
      </c>
      <c r="K71" s="5">
        <f t="shared" si="27"/>
        <v>0</v>
      </c>
      <c r="L71" s="113"/>
    </row>
    <row r="72" spans="1:12" x14ac:dyDescent="0.25">
      <c r="A72" s="3"/>
      <c r="B72" s="7" t="s">
        <v>22</v>
      </c>
      <c r="C72" s="91"/>
      <c r="D72" s="93"/>
      <c r="E72" s="5">
        <f t="shared" si="26"/>
        <v>7286.8</v>
      </c>
      <c r="F72" s="8">
        <v>0</v>
      </c>
      <c r="G72" s="8">
        <v>0</v>
      </c>
      <c r="H72" s="8">
        <v>0</v>
      </c>
      <c r="I72" s="8">
        <v>0</v>
      </c>
      <c r="J72" s="8">
        <v>7286.8</v>
      </c>
      <c r="K72" s="8">
        <v>0</v>
      </c>
      <c r="L72" s="113"/>
    </row>
    <row r="73" spans="1:12" x14ac:dyDescent="0.25">
      <c r="A73" s="3"/>
      <c r="B73" s="7" t="s">
        <v>23</v>
      </c>
      <c r="C73" s="91"/>
      <c r="D73" s="94"/>
      <c r="E73" s="5">
        <f t="shared" si="26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113"/>
    </row>
    <row r="74" spans="1:12" ht="63.75" x14ac:dyDescent="0.25">
      <c r="A74" s="3" t="s">
        <v>75</v>
      </c>
      <c r="B74" s="4" t="s">
        <v>76</v>
      </c>
      <c r="C74" s="91" t="s">
        <v>20</v>
      </c>
      <c r="D74" s="92">
        <v>2020</v>
      </c>
      <c r="E74" s="5">
        <f t="shared" si="26"/>
        <v>6805.7</v>
      </c>
      <c r="F74" s="5">
        <f>SUM(F75:F76)</f>
        <v>0</v>
      </c>
      <c r="G74" s="5">
        <f t="shared" ref="G74:K74" si="28">SUM(G75:G76)</f>
        <v>0</v>
      </c>
      <c r="H74" s="5">
        <f t="shared" si="28"/>
        <v>0</v>
      </c>
      <c r="I74" s="5">
        <f t="shared" si="28"/>
        <v>0</v>
      </c>
      <c r="J74" s="5">
        <f t="shared" si="28"/>
        <v>0</v>
      </c>
      <c r="K74" s="5">
        <f t="shared" si="28"/>
        <v>6805.7</v>
      </c>
      <c r="L74" s="113"/>
    </row>
    <row r="75" spans="1:12" x14ac:dyDescent="0.25">
      <c r="A75" s="3"/>
      <c r="B75" s="7" t="s">
        <v>22</v>
      </c>
      <c r="C75" s="91"/>
      <c r="D75" s="93"/>
      <c r="E75" s="5">
        <f t="shared" si="26"/>
        <v>6805.7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6805.7</v>
      </c>
      <c r="L75" s="113"/>
    </row>
    <row r="76" spans="1:12" x14ac:dyDescent="0.25">
      <c r="A76" s="3"/>
      <c r="B76" s="7" t="s">
        <v>23</v>
      </c>
      <c r="C76" s="91"/>
      <c r="D76" s="94"/>
      <c r="E76" s="5">
        <f t="shared" si="26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113"/>
    </row>
    <row r="77" spans="1:12" ht="76.5" x14ac:dyDescent="0.25">
      <c r="A77" s="3" t="s">
        <v>43</v>
      </c>
      <c r="B77" s="4" t="s">
        <v>44</v>
      </c>
      <c r="C77" s="91" t="s">
        <v>45</v>
      </c>
      <c r="D77" s="10"/>
      <c r="E77" s="5">
        <f t="shared" si="26"/>
        <v>9000</v>
      </c>
      <c r="F77" s="5">
        <v>5000</v>
      </c>
      <c r="G77" s="5">
        <v>4000</v>
      </c>
      <c r="H77" s="5">
        <v>0</v>
      </c>
      <c r="I77" s="5">
        <v>0</v>
      </c>
      <c r="J77" s="5">
        <v>0</v>
      </c>
      <c r="K77" s="5">
        <v>0</v>
      </c>
      <c r="L77" s="113"/>
    </row>
    <row r="78" spans="1:12" x14ac:dyDescent="0.25">
      <c r="A78" s="3"/>
      <c r="B78" s="7" t="s">
        <v>22</v>
      </c>
      <c r="C78" s="91"/>
      <c r="D78" s="10"/>
      <c r="E78" s="5">
        <f t="shared" si="26"/>
        <v>9000</v>
      </c>
      <c r="F78" s="8">
        <v>5000</v>
      </c>
      <c r="G78" s="8">
        <v>4000</v>
      </c>
      <c r="H78" s="8">
        <v>0</v>
      </c>
      <c r="I78" s="8">
        <v>0</v>
      </c>
      <c r="J78" s="8">
        <v>0</v>
      </c>
      <c r="K78" s="8">
        <v>0</v>
      </c>
      <c r="L78" s="113"/>
    </row>
    <row r="79" spans="1:12" x14ac:dyDescent="0.25">
      <c r="A79" s="3"/>
      <c r="B79" s="7" t="s">
        <v>23</v>
      </c>
      <c r="C79" s="91"/>
      <c r="D79" s="10"/>
      <c r="E79" s="5">
        <f t="shared" si="26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114"/>
    </row>
    <row r="80" spans="1:12" ht="38.25" x14ac:dyDescent="0.25">
      <c r="A80" s="3"/>
      <c r="B80" s="16" t="s">
        <v>77</v>
      </c>
      <c r="C80" s="91" t="s">
        <v>26</v>
      </c>
      <c r="D80" s="10"/>
      <c r="E80" s="5">
        <f>F80+G80+H80+I80+J80+K80</f>
        <v>5441.6</v>
      </c>
      <c r="F80" s="5">
        <f t="shared" ref="F80:K80" si="29">SUM(F81:F82)</f>
        <v>0</v>
      </c>
      <c r="G80" s="5">
        <f t="shared" si="29"/>
        <v>2941.6000000000004</v>
      </c>
      <c r="H80" s="5">
        <f t="shared" si="29"/>
        <v>2500</v>
      </c>
      <c r="I80" s="5">
        <f t="shared" si="29"/>
        <v>0</v>
      </c>
      <c r="J80" s="5">
        <f t="shared" si="29"/>
        <v>0</v>
      </c>
      <c r="K80" s="5">
        <f t="shared" si="29"/>
        <v>0</v>
      </c>
      <c r="L80" s="5"/>
    </row>
    <row r="81" spans="1:12" x14ac:dyDescent="0.25">
      <c r="A81" s="3"/>
      <c r="B81" s="7" t="s">
        <v>22</v>
      </c>
      <c r="C81" s="91"/>
      <c r="D81" s="10"/>
      <c r="E81" s="8">
        <f>G81</f>
        <v>1861.7</v>
      </c>
      <c r="F81" s="8">
        <v>0</v>
      </c>
      <c r="G81" s="8">
        <f>G19+G46+G57</f>
        <v>1861.7</v>
      </c>
      <c r="H81" s="8">
        <f t="shared" ref="H81:K82" si="30">H19+H46+H57</f>
        <v>2500</v>
      </c>
      <c r="I81" s="8">
        <f t="shared" si="30"/>
        <v>0</v>
      </c>
      <c r="J81" s="8">
        <f t="shared" si="30"/>
        <v>0</v>
      </c>
      <c r="K81" s="8">
        <f t="shared" si="30"/>
        <v>0</v>
      </c>
      <c r="L81" s="8"/>
    </row>
    <row r="82" spans="1:12" x14ac:dyDescent="0.25">
      <c r="A82" s="3"/>
      <c r="B82" s="7" t="s">
        <v>23</v>
      </c>
      <c r="C82" s="91"/>
      <c r="D82" s="10"/>
      <c r="E82" s="8">
        <f>G82</f>
        <v>1079.9000000000001</v>
      </c>
      <c r="F82" s="8">
        <v>0</v>
      </c>
      <c r="G82" s="8">
        <f>G20+G47+G58</f>
        <v>1079.9000000000001</v>
      </c>
      <c r="H82" s="8">
        <f t="shared" si="30"/>
        <v>0</v>
      </c>
      <c r="I82" s="8">
        <f t="shared" si="30"/>
        <v>0</v>
      </c>
      <c r="J82" s="8">
        <f t="shared" si="30"/>
        <v>0</v>
      </c>
      <c r="K82" s="8">
        <f t="shared" si="30"/>
        <v>0</v>
      </c>
      <c r="L82" s="8"/>
    </row>
    <row r="83" spans="1:12" ht="39" thickBot="1" x14ac:dyDescent="0.3">
      <c r="A83" s="17"/>
      <c r="B83" s="16" t="s">
        <v>46</v>
      </c>
      <c r="C83" s="91" t="s">
        <v>20</v>
      </c>
      <c r="D83" s="18"/>
      <c r="E83" s="27">
        <f>G83+H83+I83+J83+K83</f>
        <v>77774.310614342874</v>
      </c>
      <c r="F83" s="19">
        <v>5000</v>
      </c>
      <c r="G83" s="27">
        <f>G84+G85</f>
        <v>12406.3</v>
      </c>
      <c r="H83" s="27">
        <f t="shared" ref="H83:K83" si="31">H84+H85</f>
        <v>15663.571399999999</v>
      </c>
      <c r="I83" s="27">
        <f t="shared" si="31"/>
        <v>15830.466190199999</v>
      </c>
      <c r="J83" s="27">
        <v>15986.5</v>
      </c>
      <c r="K83" s="27">
        <f t="shared" si="31"/>
        <v>17887.473024142877</v>
      </c>
      <c r="L83" s="19"/>
    </row>
    <row r="84" spans="1:12" ht="15.75" thickBot="1" x14ac:dyDescent="0.3">
      <c r="A84" s="17"/>
      <c r="B84" s="20" t="s">
        <v>22</v>
      </c>
      <c r="C84" s="91"/>
      <c r="D84" s="18"/>
      <c r="E84" s="27">
        <f t="shared" ref="E84:E85" si="32">G84+H84+I84+J84+K84</f>
        <v>64201.5</v>
      </c>
      <c r="F84" s="21">
        <v>5000</v>
      </c>
      <c r="G84" s="28">
        <f>G12+G16+G23+G30+G34+G54</f>
        <v>10923.5</v>
      </c>
      <c r="H84" s="28">
        <f>H12+H16+H23+H30+H34+H54</f>
        <v>13190.529999999999</v>
      </c>
      <c r="I84" s="28">
        <f t="shared" ref="I84:K84" si="33">I12+I16+I23+I30+I34+I54</f>
        <v>12969.619999999999</v>
      </c>
      <c r="J84" s="28">
        <f t="shared" si="33"/>
        <v>13628.37</v>
      </c>
      <c r="K84" s="28">
        <f t="shared" si="33"/>
        <v>13489.48</v>
      </c>
      <c r="L84" s="21"/>
    </row>
    <row r="85" spans="1:12" ht="15.75" thickBot="1" x14ac:dyDescent="0.3">
      <c r="A85" s="17"/>
      <c r="B85" s="20" t="s">
        <v>23</v>
      </c>
      <c r="C85" s="91"/>
      <c r="D85" s="18"/>
      <c r="E85" s="27">
        <f t="shared" si="32"/>
        <v>13572.734050721479</v>
      </c>
      <c r="F85" s="21">
        <v>0</v>
      </c>
      <c r="G85" s="28">
        <f>G13+G17+G24+G31+G35+G51+G55</f>
        <v>1482.8</v>
      </c>
      <c r="H85" s="28">
        <f t="shared" ref="H85:K85" si="34">H13+H17+H24+H31+H35+H51+H55</f>
        <v>2473.0414000000001</v>
      </c>
      <c r="I85" s="28">
        <f t="shared" si="34"/>
        <v>2860.8461901999999</v>
      </c>
      <c r="J85" s="28">
        <f t="shared" si="34"/>
        <v>2358.0534363786001</v>
      </c>
      <c r="K85" s="28">
        <f t="shared" si="34"/>
        <v>4397.9930241428792</v>
      </c>
      <c r="L85" s="21"/>
    </row>
    <row r="86" spans="1:12" ht="15.75" x14ac:dyDescent="0.25">
      <c r="A86" s="22"/>
      <c r="B86" s="23" t="s">
        <v>25</v>
      </c>
      <c r="C86" s="22"/>
      <c r="D86" s="22"/>
      <c r="E86" s="24">
        <f>E80+E83</f>
        <v>83215.91061434288</v>
      </c>
      <c r="F86" s="24" t="e">
        <f>F80+#REF!</f>
        <v>#REF!</v>
      </c>
      <c r="G86" s="24">
        <f t="shared" ref="G86:K86" si="35">G80+G83</f>
        <v>15347.9</v>
      </c>
      <c r="H86" s="24">
        <f t="shared" si="35"/>
        <v>18163.571400000001</v>
      </c>
      <c r="I86" s="24">
        <f t="shared" si="35"/>
        <v>15830.466190199999</v>
      </c>
      <c r="J86" s="24">
        <f t="shared" si="35"/>
        <v>15986.5</v>
      </c>
      <c r="K86" s="24">
        <f t="shared" si="35"/>
        <v>17887.473024142877</v>
      </c>
      <c r="L86" s="22"/>
    </row>
  </sheetData>
  <mergeCells count="67">
    <mergeCell ref="C83:C85"/>
    <mergeCell ref="C71:C73"/>
    <mergeCell ref="D71:D73"/>
    <mergeCell ref="C74:C76"/>
    <mergeCell ref="D74:D76"/>
    <mergeCell ref="C77:C79"/>
    <mergeCell ref="C80:C82"/>
    <mergeCell ref="B48:L48"/>
    <mergeCell ref="C49:C51"/>
    <mergeCell ref="L49:L51"/>
    <mergeCell ref="B52:L52"/>
    <mergeCell ref="C53:C55"/>
    <mergeCell ref="D53:D55"/>
    <mergeCell ref="L53:L79"/>
    <mergeCell ref="C56:C58"/>
    <mergeCell ref="D56:D58"/>
    <mergeCell ref="D59:D61"/>
    <mergeCell ref="C62:C64"/>
    <mergeCell ref="D62:D64"/>
    <mergeCell ref="C65:C67"/>
    <mergeCell ref="D65:D67"/>
    <mergeCell ref="C68:C70"/>
    <mergeCell ref="D68:D70"/>
    <mergeCell ref="B28:L28"/>
    <mergeCell ref="C29:C31"/>
    <mergeCell ref="D29:D31"/>
    <mergeCell ref="L29:L31"/>
    <mergeCell ref="B32:L32"/>
    <mergeCell ref="C33:C35"/>
    <mergeCell ref="D33:D35"/>
    <mergeCell ref="L33:L47"/>
    <mergeCell ref="C36:C38"/>
    <mergeCell ref="D36:D38"/>
    <mergeCell ref="C39:C41"/>
    <mergeCell ref="D39:D41"/>
    <mergeCell ref="C42:C44"/>
    <mergeCell ref="D42:D44"/>
    <mergeCell ref="C45:C47"/>
    <mergeCell ref="D45:D47"/>
    <mergeCell ref="C18:C20"/>
    <mergeCell ref="D18:D20"/>
    <mergeCell ref="B21:L21"/>
    <mergeCell ref="C22:C24"/>
    <mergeCell ref="D22:D24"/>
    <mergeCell ref="L22:L27"/>
    <mergeCell ref="C25:C27"/>
    <mergeCell ref="D25:D27"/>
    <mergeCell ref="C15:C17"/>
    <mergeCell ref="D15:D17"/>
    <mergeCell ref="L15:L17"/>
    <mergeCell ref="A8:A9"/>
    <mergeCell ref="B8:B9"/>
    <mergeCell ref="C8:C9"/>
    <mergeCell ref="D8:D9"/>
    <mergeCell ref="E8:K8"/>
    <mergeCell ref="L8:L9"/>
    <mergeCell ref="B10:L10"/>
    <mergeCell ref="C11:C13"/>
    <mergeCell ref="D11:D13"/>
    <mergeCell ref="L11:L13"/>
    <mergeCell ref="B14:L14"/>
    <mergeCell ref="A7:L7"/>
    <mergeCell ref="E1:L1"/>
    <mergeCell ref="D2:L2"/>
    <mergeCell ref="E3:L3"/>
    <mergeCell ref="E4:L4"/>
    <mergeCell ref="A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>
      <selection activeCell="D1" sqref="B1:D3"/>
    </sheetView>
  </sheetViews>
  <sheetFormatPr defaultRowHeight="15" x14ac:dyDescent="0.25"/>
  <cols>
    <col min="1" max="1" width="8.140625" customWidth="1"/>
    <col min="2" max="2" width="21.28515625" customWidth="1"/>
    <col min="3" max="3" width="41.140625" customWidth="1"/>
    <col min="4" max="4" width="12" customWidth="1"/>
  </cols>
  <sheetData>
    <row r="1" spans="1:4" ht="15.75" x14ac:dyDescent="0.25">
      <c r="A1" s="52"/>
      <c r="B1" s="52"/>
      <c r="C1" s="52"/>
      <c r="D1" s="53" t="s">
        <v>153</v>
      </c>
    </row>
    <row r="2" spans="1:4" ht="15.75" x14ac:dyDescent="0.25">
      <c r="A2" s="52"/>
      <c r="B2" s="126" t="s">
        <v>154</v>
      </c>
      <c r="C2" s="126"/>
      <c r="D2" s="126"/>
    </row>
    <row r="3" spans="1:4" ht="15.75" x14ac:dyDescent="0.25">
      <c r="A3" s="52"/>
      <c r="B3" s="126" t="s">
        <v>155</v>
      </c>
      <c r="C3" s="126"/>
      <c r="D3" s="126"/>
    </row>
    <row r="4" spans="1:4" ht="15.75" x14ac:dyDescent="0.25">
      <c r="A4" s="126"/>
      <c r="B4" s="126"/>
      <c r="C4" s="126"/>
      <c r="D4" s="126"/>
    </row>
    <row r="5" spans="1:4" x14ac:dyDescent="0.25">
      <c r="A5" s="39"/>
      <c r="B5" s="39"/>
      <c r="C5" s="39"/>
      <c r="D5" s="39"/>
    </row>
    <row r="6" spans="1:4" ht="44.45" customHeight="1" x14ac:dyDescent="0.25">
      <c r="A6" s="127" t="s">
        <v>94</v>
      </c>
      <c r="B6" s="127"/>
      <c r="C6" s="127"/>
      <c r="D6" s="127"/>
    </row>
    <row r="7" spans="1:4" ht="15.75" x14ac:dyDescent="0.25">
      <c r="A7" s="40"/>
      <c r="B7" s="40"/>
      <c r="C7" s="40"/>
      <c r="D7" s="40"/>
    </row>
    <row r="8" spans="1:4" ht="36" customHeight="1" x14ac:dyDescent="0.25">
      <c r="A8" s="115" t="s">
        <v>95</v>
      </c>
      <c r="B8" s="115"/>
      <c r="C8" s="115"/>
      <c r="D8" s="115"/>
    </row>
    <row r="9" spans="1:4" ht="15.75" x14ac:dyDescent="0.25">
      <c r="A9" s="41"/>
      <c r="B9" s="41"/>
      <c r="C9" s="41"/>
      <c r="D9" s="41"/>
    </row>
    <row r="10" spans="1:4" ht="54.75" customHeight="1" x14ac:dyDescent="0.25">
      <c r="A10" s="42" t="s">
        <v>6</v>
      </c>
      <c r="B10" s="42" t="s">
        <v>96</v>
      </c>
      <c r="C10" s="43" t="s">
        <v>97</v>
      </c>
      <c r="D10" s="44" t="s">
        <v>98</v>
      </c>
    </row>
    <row r="11" spans="1:4" ht="15.75" x14ac:dyDescent="0.25">
      <c r="A11" s="116" t="s">
        <v>22</v>
      </c>
      <c r="B11" s="117"/>
      <c r="C11" s="117"/>
      <c r="D11" s="118"/>
    </row>
    <row r="12" spans="1:4" ht="18" customHeight="1" x14ac:dyDescent="0.25">
      <c r="A12" s="119">
        <v>1</v>
      </c>
      <c r="B12" s="123" t="s">
        <v>99</v>
      </c>
      <c r="C12" s="44" t="s">
        <v>100</v>
      </c>
      <c r="D12" s="45">
        <v>1</v>
      </c>
    </row>
    <row r="13" spans="1:4" ht="21.75" customHeight="1" x14ac:dyDescent="0.25">
      <c r="A13" s="119"/>
      <c r="B13" s="124"/>
      <c r="C13" s="44" t="s">
        <v>101</v>
      </c>
      <c r="D13" s="45">
        <v>1</v>
      </c>
    </row>
    <row r="14" spans="1:4" ht="16.5" customHeight="1" x14ac:dyDescent="0.25">
      <c r="A14" s="119"/>
      <c r="B14" s="124"/>
      <c r="C14" s="44" t="s">
        <v>102</v>
      </c>
      <c r="D14" s="45">
        <v>1</v>
      </c>
    </row>
    <row r="15" spans="1:4" ht="21.2" customHeight="1" x14ac:dyDescent="0.25">
      <c r="A15" s="119"/>
      <c r="B15" s="124"/>
      <c r="C15" s="44" t="s">
        <v>103</v>
      </c>
      <c r="D15" s="45">
        <v>1</v>
      </c>
    </row>
    <row r="16" spans="1:4" ht="15.75" x14ac:dyDescent="0.25">
      <c r="A16" s="119"/>
      <c r="B16" s="124"/>
      <c r="C16" s="46" t="s">
        <v>104</v>
      </c>
      <c r="D16" s="45">
        <v>1</v>
      </c>
    </row>
    <row r="17" spans="1:4" ht="15.75" x14ac:dyDescent="0.25">
      <c r="A17" s="119"/>
      <c r="B17" s="124"/>
      <c r="C17" s="44" t="s">
        <v>105</v>
      </c>
      <c r="D17" s="45">
        <v>2</v>
      </c>
    </row>
    <row r="18" spans="1:4" ht="15.75" x14ac:dyDescent="0.25">
      <c r="A18" s="119"/>
      <c r="B18" s="125"/>
      <c r="C18" s="44" t="s">
        <v>106</v>
      </c>
      <c r="D18" s="47">
        <v>2</v>
      </c>
    </row>
    <row r="19" spans="1:4" ht="15.75" x14ac:dyDescent="0.25">
      <c r="A19" s="119">
        <v>2</v>
      </c>
      <c r="B19" s="120" t="s">
        <v>107</v>
      </c>
      <c r="C19" s="42" t="s">
        <v>108</v>
      </c>
      <c r="D19" s="45">
        <v>1</v>
      </c>
    </row>
    <row r="20" spans="1:4" ht="21.2" customHeight="1" x14ac:dyDescent="0.25">
      <c r="A20" s="119"/>
      <c r="B20" s="122"/>
      <c r="C20" s="44" t="s">
        <v>109</v>
      </c>
      <c r="D20" s="45">
        <v>1</v>
      </c>
    </row>
    <row r="21" spans="1:4" ht="15.75" x14ac:dyDescent="0.25">
      <c r="A21" s="119">
        <v>3</v>
      </c>
      <c r="B21" s="123" t="s">
        <v>110</v>
      </c>
      <c r="C21" s="42" t="s">
        <v>111</v>
      </c>
      <c r="D21" s="42">
        <v>1</v>
      </c>
    </row>
    <row r="22" spans="1:4" ht="15.75" x14ac:dyDescent="0.25">
      <c r="A22" s="119"/>
      <c r="B22" s="124"/>
      <c r="C22" s="42" t="s">
        <v>112</v>
      </c>
      <c r="D22" s="45">
        <v>1</v>
      </c>
    </row>
    <row r="23" spans="1:4" ht="15.75" x14ac:dyDescent="0.25">
      <c r="A23" s="119"/>
      <c r="B23" s="124"/>
      <c r="C23" s="42" t="s">
        <v>113</v>
      </c>
      <c r="D23" s="45">
        <v>1</v>
      </c>
    </row>
    <row r="24" spans="1:4" ht="18" customHeight="1" x14ac:dyDescent="0.25">
      <c r="A24" s="119"/>
      <c r="B24" s="124"/>
      <c r="C24" s="44" t="s">
        <v>114</v>
      </c>
      <c r="D24" s="45">
        <v>1</v>
      </c>
    </row>
    <row r="25" spans="1:4" ht="15.75" x14ac:dyDescent="0.25">
      <c r="A25" s="119"/>
      <c r="B25" s="124"/>
      <c r="C25" s="44" t="s">
        <v>105</v>
      </c>
      <c r="D25" s="45">
        <v>1</v>
      </c>
    </row>
    <row r="26" spans="1:4" ht="15.75" x14ac:dyDescent="0.25">
      <c r="A26" s="119"/>
      <c r="B26" s="125"/>
      <c r="C26" s="48" t="s">
        <v>115</v>
      </c>
      <c r="D26" s="45">
        <v>1</v>
      </c>
    </row>
    <row r="27" spans="1:4" ht="15.75" x14ac:dyDescent="0.25">
      <c r="A27" s="119">
        <v>4</v>
      </c>
      <c r="B27" s="123" t="s">
        <v>116</v>
      </c>
      <c r="C27" s="42" t="s">
        <v>117</v>
      </c>
      <c r="D27" s="45">
        <v>1</v>
      </c>
    </row>
    <row r="28" spans="1:4" ht="15.75" x14ac:dyDescent="0.25">
      <c r="A28" s="119"/>
      <c r="B28" s="124"/>
      <c r="C28" s="42" t="s">
        <v>118</v>
      </c>
      <c r="D28" s="45">
        <v>1</v>
      </c>
    </row>
    <row r="29" spans="1:4" ht="15.75" x14ac:dyDescent="0.25">
      <c r="A29" s="119"/>
      <c r="B29" s="124"/>
      <c r="C29" s="42" t="s">
        <v>108</v>
      </c>
      <c r="D29" s="45">
        <v>1</v>
      </c>
    </row>
    <row r="30" spans="1:4" ht="15.75" x14ac:dyDescent="0.25">
      <c r="A30" s="119"/>
      <c r="B30" s="124"/>
      <c r="C30" s="42" t="s">
        <v>119</v>
      </c>
      <c r="D30" s="45">
        <v>2</v>
      </c>
    </row>
    <row r="31" spans="1:4" ht="15.75" x14ac:dyDescent="0.25">
      <c r="A31" s="119"/>
      <c r="B31" s="124"/>
      <c r="C31" s="42" t="s">
        <v>106</v>
      </c>
      <c r="D31" s="45">
        <v>2</v>
      </c>
    </row>
    <row r="32" spans="1:4" ht="18.75" customHeight="1" x14ac:dyDescent="0.25">
      <c r="A32" s="119"/>
      <c r="B32" s="124"/>
      <c r="C32" s="44" t="s">
        <v>102</v>
      </c>
      <c r="D32" s="45">
        <v>1</v>
      </c>
    </row>
    <row r="33" spans="1:4" ht="15.75" x14ac:dyDescent="0.25">
      <c r="A33" s="119"/>
      <c r="B33" s="125"/>
      <c r="C33" s="48" t="s">
        <v>115</v>
      </c>
      <c r="D33" s="45">
        <v>1</v>
      </c>
    </row>
    <row r="34" spans="1:4" ht="15.75" x14ac:dyDescent="0.25">
      <c r="A34" s="119">
        <v>5</v>
      </c>
      <c r="B34" s="123" t="s">
        <v>120</v>
      </c>
      <c r="C34" s="42" t="s">
        <v>108</v>
      </c>
      <c r="D34" s="42">
        <v>1</v>
      </c>
    </row>
    <row r="35" spans="1:4" ht="15.75" x14ac:dyDescent="0.25">
      <c r="A35" s="119"/>
      <c r="B35" s="124"/>
      <c r="C35" s="42" t="s">
        <v>121</v>
      </c>
      <c r="D35" s="42">
        <v>1</v>
      </c>
    </row>
    <row r="36" spans="1:4" ht="21.2" customHeight="1" x14ac:dyDescent="0.25">
      <c r="A36" s="119"/>
      <c r="B36" s="124"/>
      <c r="C36" s="44" t="s">
        <v>101</v>
      </c>
      <c r="D36" s="42">
        <v>1</v>
      </c>
    </row>
    <row r="37" spans="1:4" ht="16.5" customHeight="1" x14ac:dyDescent="0.25">
      <c r="A37" s="119"/>
      <c r="B37" s="124"/>
      <c r="C37" s="44" t="s">
        <v>102</v>
      </c>
      <c r="D37" s="42">
        <v>1</v>
      </c>
    </row>
    <row r="38" spans="1:4" ht="15.75" x14ac:dyDescent="0.25">
      <c r="A38" s="119"/>
      <c r="B38" s="124"/>
      <c r="C38" s="44" t="s">
        <v>106</v>
      </c>
      <c r="D38" s="42">
        <v>2</v>
      </c>
    </row>
    <row r="39" spans="1:4" ht="15.75" x14ac:dyDescent="0.25">
      <c r="A39" s="119"/>
      <c r="B39" s="124"/>
      <c r="C39" s="48" t="s">
        <v>115</v>
      </c>
      <c r="D39" s="42">
        <v>1</v>
      </c>
    </row>
    <row r="40" spans="1:4" ht="15.75" x14ac:dyDescent="0.25">
      <c r="A40" s="119"/>
      <c r="B40" s="125"/>
      <c r="C40" s="42" t="s">
        <v>119</v>
      </c>
      <c r="D40" s="42">
        <v>2</v>
      </c>
    </row>
    <row r="41" spans="1:4" ht="15.75" x14ac:dyDescent="0.25">
      <c r="A41" s="119">
        <v>6</v>
      </c>
      <c r="B41" s="120" t="s">
        <v>122</v>
      </c>
      <c r="C41" s="42" t="s">
        <v>108</v>
      </c>
      <c r="D41" s="42">
        <v>1</v>
      </c>
    </row>
    <row r="42" spans="1:4" ht="15.75" x14ac:dyDescent="0.25">
      <c r="A42" s="119"/>
      <c r="B42" s="121"/>
      <c r="C42" s="46" t="s">
        <v>112</v>
      </c>
      <c r="D42" s="42">
        <v>1</v>
      </c>
    </row>
    <row r="43" spans="1:4" ht="17.45" customHeight="1" x14ac:dyDescent="0.25">
      <c r="A43" s="119"/>
      <c r="B43" s="121"/>
      <c r="C43" s="49" t="s">
        <v>109</v>
      </c>
      <c r="D43" s="42">
        <v>1</v>
      </c>
    </row>
    <row r="44" spans="1:4" ht="15.75" x14ac:dyDescent="0.25">
      <c r="A44" s="119"/>
      <c r="B44" s="121"/>
      <c r="C44" s="48" t="s">
        <v>115</v>
      </c>
      <c r="D44" s="42">
        <v>1</v>
      </c>
    </row>
    <row r="45" spans="1:4" ht="16.5" customHeight="1" x14ac:dyDescent="0.25">
      <c r="A45" s="119"/>
      <c r="B45" s="122"/>
      <c r="C45" s="44" t="s">
        <v>102</v>
      </c>
      <c r="D45" s="42">
        <v>1</v>
      </c>
    </row>
    <row r="46" spans="1:4" ht="15.75" x14ac:dyDescent="0.25">
      <c r="A46" s="119">
        <v>7</v>
      </c>
      <c r="B46" s="120" t="s">
        <v>123</v>
      </c>
      <c r="C46" s="42" t="s">
        <v>108</v>
      </c>
      <c r="D46" s="42">
        <v>1</v>
      </c>
    </row>
    <row r="47" spans="1:4" ht="15.75" customHeight="1" x14ac:dyDescent="0.25">
      <c r="A47" s="119"/>
      <c r="B47" s="121"/>
      <c r="C47" s="49" t="s">
        <v>109</v>
      </c>
      <c r="D47" s="42">
        <v>1</v>
      </c>
    </row>
    <row r="48" spans="1:4" ht="19.5" customHeight="1" x14ac:dyDescent="0.25">
      <c r="A48" s="119"/>
      <c r="B48" s="122"/>
      <c r="C48" s="44" t="s">
        <v>102</v>
      </c>
      <c r="D48" s="42">
        <v>1</v>
      </c>
    </row>
    <row r="49" spans="1:4" ht="16.5" customHeight="1" x14ac:dyDescent="0.25">
      <c r="A49" s="119">
        <v>8</v>
      </c>
      <c r="B49" s="123" t="s">
        <v>124</v>
      </c>
      <c r="C49" s="44" t="s">
        <v>125</v>
      </c>
      <c r="D49" s="42">
        <v>1</v>
      </c>
    </row>
    <row r="50" spans="1:4" ht="18" customHeight="1" x14ac:dyDescent="0.25">
      <c r="A50" s="119"/>
      <c r="B50" s="124"/>
      <c r="C50" s="44" t="s">
        <v>126</v>
      </c>
      <c r="D50" s="42">
        <v>1</v>
      </c>
    </row>
    <row r="51" spans="1:4" ht="18" customHeight="1" x14ac:dyDescent="0.25">
      <c r="A51" s="119"/>
      <c r="B51" s="124"/>
      <c r="C51" s="44" t="s">
        <v>127</v>
      </c>
      <c r="D51" s="42">
        <v>1</v>
      </c>
    </row>
    <row r="52" spans="1:4" ht="18" customHeight="1" x14ac:dyDescent="0.25">
      <c r="A52" s="119"/>
      <c r="B52" s="124"/>
      <c r="C52" s="44" t="s">
        <v>103</v>
      </c>
      <c r="D52" s="42">
        <v>1</v>
      </c>
    </row>
    <row r="53" spans="1:4" ht="15.75" x14ac:dyDescent="0.25">
      <c r="A53" s="119"/>
      <c r="B53" s="124"/>
      <c r="C53" s="44" t="s">
        <v>106</v>
      </c>
      <c r="D53" s="42">
        <v>2</v>
      </c>
    </row>
    <row r="54" spans="1:4" ht="14.25" customHeight="1" x14ac:dyDescent="0.25">
      <c r="A54" s="119"/>
      <c r="B54" s="124"/>
      <c r="C54" s="44" t="s">
        <v>119</v>
      </c>
      <c r="D54" s="42">
        <v>2</v>
      </c>
    </row>
    <row r="55" spans="1:4" ht="16.5" customHeight="1" x14ac:dyDescent="0.25">
      <c r="A55" s="119"/>
      <c r="B55" s="125"/>
      <c r="C55" s="44" t="s">
        <v>115</v>
      </c>
      <c r="D55" s="42">
        <v>1</v>
      </c>
    </row>
    <row r="56" spans="1:4" ht="19.5" customHeight="1" x14ac:dyDescent="0.25">
      <c r="A56" s="119">
        <v>9</v>
      </c>
      <c r="B56" s="123" t="s">
        <v>128</v>
      </c>
      <c r="C56" s="44" t="s">
        <v>108</v>
      </c>
      <c r="D56" s="42">
        <v>1</v>
      </c>
    </row>
    <row r="57" spans="1:4" ht="15.75" x14ac:dyDescent="0.25">
      <c r="A57" s="119"/>
      <c r="B57" s="124"/>
      <c r="C57" s="44" t="s">
        <v>112</v>
      </c>
      <c r="D57" s="42">
        <v>1</v>
      </c>
    </row>
    <row r="58" spans="1:4" ht="15" customHeight="1" x14ac:dyDescent="0.25">
      <c r="A58" s="119"/>
      <c r="B58" s="124"/>
      <c r="C58" s="44" t="s">
        <v>115</v>
      </c>
      <c r="D58" s="42">
        <v>1</v>
      </c>
    </row>
    <row r="59" spans="1:4" ht="15.75" x14ac:dyDescent="0.25">
      <c r="A59" s="119"/>
      <c r="B59" s="124"/>
      <c r="C59" s="44" t="s">
        <v>106</v>
      </c>
      <c r="D59" s="42">
        <v>2</v>
      </c>
    </row>
    <row r="60" spans="1:4" ht="21.2" customHeight="1" x14ac:dyDescent="0.25">
      <c r="A60" s="119"/>
      <c r="B60" s="125"/>
      <c r="C60" s="44" t="s">
        <v>129</v>
      </c>
      <c r="D60" s="42">
        <v>1</v>
      </c>
    </row>
    <row r="61" spans="1:4" ht="15.75" x14ac:dyDescent="0.25">
      <c r="A61" s="116" t="s">
        <v>23</v>
      </c>
      <c r="B61" s="117"/>
      <c r="C61" s="117"/>
      <c r="D61" s="118"/>
    </row>
    <row r="62" spans="1:4" ht="16.5" customHeight="1" x14ac:dyDescent="0.25">
      <c r="A62" s="119">
        <v>10</v>
      </c>
      <c r="B62" s="120" t="s">
        <v>130</v>
      </c>
      <c r="C62" s="44" t="s">
        <v>125</v>
      </c>
      <c r="D62" s="42">
        <v>1</v>
      </c>
    </row>
    <row r="63" spans="1:4" ht="15.75" x14ac:dyDescent="0.25">
      <c r="A63" s="119"/>
      <c r="B63" s="121"/>
      <c r="C63" s="42" t="s">
        <v>115</v>
      </c>
      <c r="D63" s="42">
        <v>1</v>
      </c>
    </row>
    <row r="64" spans="1:4" ht="19.5" customHeight="1" x14ac:dyDescent="0.25">
      <c r="A64" s="119"/>
      <c r="B64" s="121"/>
      <c r="C64" s="44" t="s">
        <v>126</v>
      </c>
      <c r="D64" s="42">
        <v>1</v>
      </c>
    </row>
    <row r="65" spans="1:4" ht="18.75" customHeight="1" x14ac:dyDescent="0.25">
      <c r="A65" s="119"/>
      <c r="B65" s="121"/>
      <c r="C65" s="44" t="s">
        <v>127</v>
      </c>
      <c r="D65" s="42">
        <v>1</v>
      </c>
    </row>
    <row r="66" spans="1:4" ht="15.75" x14ac:dyDescent="0.25">
      <c r="A66" s="119"/>
      <c r="B66" s="121"/>
      <c r="C66" s="42" t="s">
        <v>121</v>
      </c>
      <c r="D66" s="42">
        <v>1</v>
      </c>
    </row>
    <row r="67" spans="1:4" ht="15.75" x14ac:dyDescent="0.25">
      <c r="A67" s="119"/>
      <c r="B67" s="121"/>
      <c r="C67" s="44" t="s">
        <v>106</v>
      </c>
      <c r="D67" s="42">
        <v>2</v>
      </c>
    </row>
    <row r="68" spans="1:4" ht="15.75" customHeight="1" x14ac:dyDescent="0.25">
      <c r="A68" s="119"/>
      <c r="B68" s="121"/>
      <c r="C68" s="44" t="s">
        <v>103</v>
      </c>
      <c r="D68" s="42">
        <v>1</v>
      </c>
    </row>
    <row r="69" spans="1:4" ht="16.5" customHeight="1" x14ac:dyDescent="0.25">
      <c r="A69" s="119"/>
      <c r="B69" s="122"/>
      <c r="C69" s="44" t="s">
        <v>119</v>
      </c>
      <c r="D69" s="42">
        <v>2</v>
      </c>
    </row>
    <row r="70" spans="1:4" ht="18.75" customHeight="1" x14ac:dyDescent="0.25">
      <c r="A70" s="119">
        <v>11</v>
      </c>
      <c r="B70" s="120" t="s">
        <v>131</v>
      </c>
      <c r="C70" s="44" t="s">
        <v>132</v>
      </c>
      <c r="D70" s="42">
        <v>1</v>
      </c>
    </row>
    <row r="71" spans="1:4" ht="18" customHeight="1" x14ac:dyDescent="0.25">
      <c r="A71" s="119"/>
      <c r="B71" s="121"/>
      <c r="C71" s="44" t="s">
        <v>133</v>
      </c>
      <c r="D71" s="42">
        <v>1</v>
      </c>
    </row>
    <row r="72" spans="1:4" ht="18.75" customHeight="1" x14ac:dyDescent="0.25">
      <c r="A72" s="119"/>
      <c r="B72" s="121"/>
      <c r="C72" s="44" t="s">
        <v>134</v>
      </c>
      <c r="D72" s="42">
        <v>1</v>
      </c>
    </row>
    <row r="73" spans="1:4" ht="19.5" customHeight="1" x14ac:dyDescent="0.25">
      <c r="A73" s="119"/>
      <c r="B73" s="121"/>
      <c r="C73" s="44" t="s">
        <v>127</v>
      </c>
      <c r="D73" s="42">
        <v>1</v>
      </c>
    </row>
    <row r="74" spans="1:4" ht="17.45" customHeight="1" x14ac:dyDescent="0.25">
      <c r="A74" s="119"/>
      <c r="B74" s="121"/>
      <c r="C74" s="44" t="s">
        <v>103</v>
      </c>
      <c r="D74" s="42">
        <v>1</v>
      </c>
    </row>
    <row r="75" spans="1:4" ht="15.75" x14ac:dyDescent="0.25">
      <c r="A75" s="119"/>
      <c r="B75" s="121"/>
      <c r="C75" s="42" t="s">
        <v>115</v>
      </c>
      <c r="D75" s="42">
        <v>1</v>
      </c>
    </row>
    <row r="76" spans="1:4" ht="15.75" x14ac:dyDescent="0.25">
      <c r="A76" s="119"/>
      <c r="B76" s="121"/>
      <c r="C76" s="44" t="s">
        <v>106</v>
      </c>
      <c r="D76" s="42">
        <v>2</v>
      </c>
    </row>
    <row r="77" spans="1:4" ht="13.7" customHeight="1" x14ac:dyDescent="0.25">
      <c r="A77" s="119"/>
      <c r="B77" s="122"/>
      <c r="C77" s="44" t="s">
        <v>119</v>
      </c>
      <c r="D77" s="42">
        <v>2</v>
      </c>
    </row>
    <row r="78" spans="1:4" ht="15.75" x14ac:dyDescent="0.25">
      <c r="A78" s="119">
        <v>12</v>
      </c>
      <c r="B78" s="120" t="s">
        <v>135</v>
      </c>
      <c r="C78" s="42" t="s">
        <v>108</v>
      </c>
      <c r="D78" s="42">
        <v>1</v>
      </c>
    </row>
    <row r="79" spans="1:4" ht="15.75" x14ac:dyDescent="0.25">
      <c r="A79" s="119"/>
      <c r="B79" s="121"/>
      <c r="C79" s="46" t="s">
        <v>112</v>
      </c>
      <c r="D79" s="42">
        <v>1</v>
      </c>
    </row>
    <row r="80" spans="1:4" ht="18.75" customHeight="1" x14ac:dyDescent="0.25">
      <c r="A80" s="119"/>
      <c r="B80" s="121"/>
      <c r="C80" s="44" t="s">
        <v>136</v>
      </c>
      <c r="D80" s="42">
        <v>1</v>
      </c>
    </row>
    <row r="81" spans="1:4" ht="19.5" customHeight="1" x14ac:dyDescent="0.25">
      <c r="A81" s="119"/>
      <c r="B81" s="121"/>
      <c r="C81" s="44" t="s">
        <v>127</v>
      </c>
      <c r="D81" s="42">
        <v>1</v>
      </c>
    </row>
    <row r="82" spans="1:4" ht="15.75" x14ac:dyDescent="0.25">
      <c r="A82" s="119"/>
      <c r="B82" s="121"/>
      <c r="C82" s="42" t="s">
        <v>137</v>
      </c>
      <c r="D82" s="42">
        <v>1</v>
      </c>
    </row>
    <row r="83" spans="1:4" ht="15.75" x14ac:dyDescent="0.25">
      <c r="A83" s="119"/>
      <c r="B83" s="121"/>
      <c r="C83" s="42" t="s">
        <v>115</v>
      </c>
      <c r="D83" s="42">
        <v>1</v>
      </c>
    </row>
    <row r="84" spans="1:4" ht="15.75" x14ac:dyDescent="0.25">
      <c r="A84" s="119"/>
      <c r="B84" s="121"/>
      <c r="C84" s="44" t="s">
        <v>106</v>
      </c>
      <c r="D84" s="42">
        <v>2</v>
      </c>
    </row>
    <row r="85" spans="1:4" ht="17.45" customHeight="1" x14ac:dyDescent="0.25">
      <c r="A85" s="119"/>
      <c r="B85" s="122"/>
      <c r="C85" s="44" t="s">
        <v>119</v>
      </c>
      <c r="D85" s="42">
        <v>2</v>
      </c>
    </row>
    <row r="86" spans="1:4" x14ac:dyDescent="0.25">
      <c r="A86" s="39"/>
      <c r="B86" s="39"/>
      <c r="C86" s="39"/>
      <c r="D86" s="39"/>
    </row>
    <row r="87" spans="1:4" ht="29.25" customHeight="1" x14ac:dyDescent="0.25">
      <c r="A87" s="115" t="s">
        <v>138</v>
      </c>
      <c r="B87" s="115"/>
      <c r="C87" s="115"/>
      <c r="D87" s="115"/>
    </row>
    <row r="88" spans="1:4" ht="15.75" x14ac:dyDescent="0.25">
      <c r="A88" s="40"/>
      <c r="B88" s="40"/>
      <c r="C88" s="40"/>
      <c r="D88" s="40"/>
    </row>
    <row r="89" spans="1:4" ht="15.75" x14ac:dyDescent="0.25">
      <c r="A89" s="42" t="s">
        <v>6</v>
      </c>
      <c r="B89" s="42" t="s">
        <v>96</v>
      </c>
      <c r="C89" s="42" t="s">
        <v>139</v>
      </c>
      <c r="D89" s="42" t="s">
        <v>140</v>
      </c>
    </row>
    <row r="90" spans="1:4" ht="15.75" x14ac:dyDescent="0.25">
      <c r="A90" s="116" t="s">
        <v>22</v>
      </c>
      <c r="B90" s="117"/>
      <c r="C90" s="117"/>
      <c r="D90" s="118"/>
    </row>
    <row r="91" spans="1:4" ht="15.75" x14ac:dyDescent="0.25">
      <c r="A91" s="42">
        <v>1</v>
      </c>
      <c r="B91" s="50" t="s">
        <v>99</v>
      </c>
      <c r="C91" s="42" t="s">
        <v>141</v>
      </c>
      <c r="D91" s="42">
        <v>84</v>
      </c>
    </row>
    <row r="92" spans="1:4" ht="15.75" x14ac:dyDescent="0.25">
      <c r="A92" s="42">
        <v>2</v>
      </c>
      <c r="B92" s="50" t="s">
        <v>142</v>
      </c>
      <c r="C92" s="42" t="s">
        <v>141</v>
      </c>
      <c r="D92" s="42">
        <v>110</v>
      </c>
    </row>
    <row r="93" spans="1:4" ht="15.75" x14ac:dyDescent="0.25">
      <c r="A93" s="42">
        <v>3</v>
      </c>
      <c r="B93" s="50" t="s">
        <v>143</v>
      </c>
      <c r="C93" s="42" t="s">
        <v>141</v>
      </c>
      <c r="D93" s="42">
        <v>80</v>
      </c>
    </row>
    <row r="94" spans="1:4" ht="15.75" x14ac:dyDescent="0.25">
      <c r="A94" s="42">
        <v>4</v>
      </c>
      <c r="B94" s="42" t="s">
        <v>110</v>
      </c>
      <c r="C94" s="42" t="s">
        <v>141</v>
      </c>
      <c r="D94" s="42">
        <v>60</v>
      </c>
    </row>
    <row r="95" spans="1:4" ht="15.75" x14ac:dyDescent="0.25">
      <c r="A95" s="42">
        <v>5</v>
      </c>
      <c r="B95" s="50" t="s">
        <v>116</v>
      </c>
      <c r="C95" s="42" t="s">
        <v>141</v>
      </c>
      <c r="D95" s="42">
        <v>60</v>
      </c>
    </row>
    <row r="96" spans="1:4" ht="15.75" x14ac:dyDescent="0.25">
      <c r="A96" s="42">
        <v>6</v>
      </c>
      <c r="B96" s="42" t="s">
        <v>144</v>
      </c>
      <c r="C96" s="42" t="s">
        <v>141</v>
      </c>
      <c r="D96" s="42">
        <v>60</v>
      </c>
    </row>
    <row r="97" spans="1:4" ht="15.75" x14ac:dyDescent="0.25">
      <c r="A97" s="42">
        <v>7</v>
      </c>
      <c r="B97" s="50" t="s">
        <v>145</v>
      </c>
      <c r="C97" s="42" t="s">
        <v>141</v>
      </c>
      <c r="D97" s="42">
        <v>80</v>
      </c>
    </row>
    <row r="98" spans="1:4" ht="15.75" x14ac:dyDescent="0.25">
      <c r="A98" s="42">
        <v>8</v>
      </c>
      <c r="B98" s="51" t="s">
        <v>146</v>
      </c>
      <c r="C98" s="42" t="s">
        <v>141</v>
      </c>
      <c r="D98" s="42">
        <v>180</v>
      </c>
    </row>
    <row r="99" spans="1:4" ht="15.75" x14ac:dyDescent="0.25">
      <c r="A99" s="42">
        <v>9</v>
      </c>
      <c r="B99" s="42" t="s">
        <v>147</v>
      </c>
      <c r="C99" s="42" t="s">
        <v>141</v>
      </c>
      <c r="D99" s="42">
        <v>80</v>
      </c>
    </row>
    <row r="100" spans="1:4" ht="15.75" x14ac:dyDescent="0.25">
      <c r="A100" s="42">
        <v>10</v>
      </c>
      <c r="B100" s="42" t="s">
        <v>120</v>
      </c>
      <c r="C100" s="42" t="s">
        <v>141</v>
      </c>
      <c r="D100" s="42">
        <v>100</v>
      </c>
    </row>
    <row r="101" spans="1:4" ht="15.75" x14ac:dyDescent="0.25">
      <c r="A101" s="42">
        <v>11</v>
      </c>
      <c r="B101" s="42" t="s">
        <v>148</v>
      </c>
      <c r="C101" s="42" t="s">
        <v>141</v>
      </c>
      <c r="D101" s="42">
        <v>100</v>
      </c>
    </row>
    <row r="102" spans="1:4" ht="15.75" x14ac:dyDescent="0.25">
      <c r="A102" s="42">
        <v>12</v>
      </c>
      <c r="B102" s="42" t="s">
        <v>149</v>
      </c>
      <c r="C102" s="42" t="s">
        <v>141</v>
      </c>
      <c r="D102" s="42">
        <v>80</v>
      </c>
    </row>
    <row r="103" spans="1:4" ht="15.75" x14ac:dyDescent="0.25">
      <c r="A103" s="42">
        <v>13</v>
      </c>
      <c r="B103" s="42" t="s">
        <v>150</v>
      </c>
      <c r="C103" s="42" t="s">
        <v>141</v>
      </c>
      <c r="D103" s="42">
        <v>80</v>
      </c>
    </row>
    <row r="104" spans="1:4" ht="64.5" customHeight="1" x14ac:dyDescent="0.25">
      <c r="A104" s="42">
        <v>14</v>
      </c>
      <c r="B104" s="44" t="s">
        <v>151</v>
      </c>
      <c r="C104" s="42" t="s">
        <v>141</v>
      </c>
      <c r="D104" s="42">
        <v>300</v>
      </c>
    </row>
    <row r="105" spans="1:4" ht="15.75" x14ac:dyDescent="0.25">
      <c r="A105" s="116" t="s">
        <v>23</v>
      </c>
      <c r="B105" s="117"/>
      <c r="C105" s="117"/>
      <c r="D105" s="118"/>
    </row>
    <row r="106" spans="1:4" ht="15.75" x14ac:dyDescent="0.25">
      <c r="A106" s="42">
        <v>15</v>
      </c>
      <c r="B106" s="42" t="s">
        <v>152</v>
      </c>
      <c r="C106" s="42" t="s">
        <v>141</v>
      </c>
      <c r="D106" s="42">
        <v>360</v>
      </c>
    </row>
    <row r="107" spans="1:4" x14ac:dyDescent="0.25">
      <c r="A107" s="39"/>
      <c r="B107" s="39"/>
      <c r="C107" s="39"/>
      <c r="D107" s="39"/>
    </row>
    <row r="108" spans="1:4" x14ac:dyDescent="0.25">
      <c r="A108" s="39"/>
      <c r="B108" s="39"/>
      <c r="C108" s="39"/>
      <c r="D108" s="39"/>
    </row>
    <row r="109" spans="1:4" x14ac:dyDescent="0.25">
      <c r="A109" s="39"/>
      <c r="B109" s="39"/>
      <c r="C109" s="39"/>
      <c r="D109" s="39"/>
    </row>
    <row r="110" spans="1:4" x14ac:dyDescent="0.25">
      <c r="A110" s="39"/>
      <c r="B110" s="39"/>
      <c r="C110" s="39"/>
      <c r="D110" s="39"/>
    </row>
    <row r="111" spans="1:4" x14ac:dyDescent="0.25">
      <c r="A111" s="39"/>
      <c r="B111" s="39"/>
      <c r="C111" s="39"/>
      <c r="D111" s="39"/>
    </row>
    <row r="112" spans="1:4" x14ac:dyDescent="0.25">
      <c r="A112" s="39"/>
      <c r="B112" s="39"/>
      <c r="C112" s="39"/>
      <c r="D112" s="39"/>
    </row>
    <row r="113" spans="1:4" x14ac:dyDescent="0.25">
      <c r="A113" s="39"/>
      <c r="B113" s="39"/>
      <c r="C113" s="39"/>
      <c r="D113" s="39"/>
    </row>
    <row r="114" spans="1:4" x14ac:dyDescent="0.25">
      <c r="A114" s="39"/>
      <c r="B114" s="39"/>
      <c r="C114" s="39"/>
      <c r="D114" s="39"/>
    </row>
    <row r="115" spans="1:4" x14ac:dyDescent="0.25">
      <c r="A115" s="39"/>
      <c r="B115" s="39"/>
      <c r="C115" s="39"/>
      <c r="D115" s="39"/>
    </row>
    <row r="116" spans="1:4" x14ac:dyDescent="0.25">
      <c r="A116" s="39"/>
      <c r="B116" s="39"/>
      <c r="C116" s="39"/>
      <c r="D116" s="39"/>
    </row>
    <row r="117" spans="1:4" x14ac:dyDescent="0.25">
      <c r="A117" s="39"/>
      <c r="B117" s="39"/>
      <c r="C117" s="39"/>
      <c r="D117" s="39"/>
    </row>
    <row r="118" spans="1:4" x14ac:dyDescent="0.25">
      <c r="A118" s="39"/>
      <c r="B118" s="39"/>
      <c r="C118" s="39"/>
      <c r="D118" s="39"/>
    </row>
    <row r="119" spans="1:4" x14ac:dyDescent="0.25">
      <c r="A119" s="39"/>
      <c r="B119" s="39"/>
      <c r="C119" s="39"/>
      <c r="D119" s="39"/>
    </row>
    <row r="120" spans="1:4" x14ac:dyDescent="0.25">
      <c r="A120" s="39"/>
      <c r="B120" s="39"/>
      <c r="C120" s="39"/>
      <c r="D120" s="39"/>
    </row>
    <row r="121" spans="1:4" x14ac:dyDescent="0.25">
      <c r="A121" s="39"/>
      <c r="B121" s="39"/>
      <c r="C121" s="39"/>
      <c r="D121" s="39"/>
    </row>
    <row r="122" spans="1:4" x14ac:dyDescent="0.25">
      <c r="A122" s="39"/>
      <c r="B122" s="39"/>
      <c r="C122" s="39"/>
      <c r="D122" s="39"/>
    </row>
    <row r="123" spans="1:4" x14ac:dyDescent="0.25">
      <c r="A123" s="39"/>
      <c r="B123" s="39"/>
      <c r="C123" s="39"/>
      <c r="D123" s="39"/>
    </row>
    <row r="124" spans="1:4" x14ac:dyDescent="0.25">
      <c r="A124" s="39"/>
      <c r="B124" s="39"/>
      <c r="C124" s="39"/>
      <c r="D124" s="39"/>
    </row>
    <row r="125" spans="1:4" x14ac:dyDescent="0.25">
      <c r="A125" s="39"/>
      <c r="B125" s="39"/>
      <c r="C125" s="39"/>
      <c r="D125" s="39"/>
    </row>
    <row r="126" spans="1:4" x14ac:dyDescent="0.25">
      <c r="A126" s="39"/>
      <c r="B126" s="39"/>
      <c r="C126" s="39"/>
      <c r="D126" s="39"/>
    </row>
  </sheetData>
  <mergeCells count="34">
    <mergeCell ref="A11:D11"/>
    <mergeCell ref="B2:D2"/>
    <mergeCell ref="B3:D3"/>
    <mergeCell ref="A4:D4"/>
    <mergeCell ref="A6:D6"/>
    <mergeCell ref="A8:D8"/>
    <mergeCell ref="A12:A18"/>
    <mergeCell ref="B12:B18"/>
    <mergeCell ref="A19:A20"/>
    <mergeCell ref="B19:B20"/>
    <mergeCell ref="A21:A26"/>
    <mergeCell ref="B21:B26"/>
    <mergeCell ref="A27:A33"/>
    <mergeCell ref="B27:B33"/>
    <mergeCell ref="A34:A40"/>
    <mergeCell ref="B34:B40"/>
    <mergeCell ref="A41:A45"/>
    <mergeCell ref="B41:B45"/>
    <mergeCell ref="A46:A48"/>
    <mergeCell ref="B46:B48"/>
    <mergeCell ref="A49:A55"/>
    <mergeCell ref="B49:B55"/>
    <mergeCell ref="A56:A60"/>
    <mergeCell ref="B56:B60"/>
    <mergeCell ref="A87:D87"/>
    <mergeCell ref="A90:D90"/>
    <mergeCell ref="A105:D105"/>
    <mergeCell ref="A61:D61"/>
    <mergeCell ref="A62:A69"/>
    <mergeCell ref="B62:B69"/>
    <mergeCell ref="A70:A77"/>
    <mergeCell ref="B70:B77"/>
    <mergeCell ref="A78:A85"/>
    <mergeCell ref="B78:B8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7" sqref="C17:E17"/>
    </sheetView>
  </sheetViews>
  <sheetFormatPr defaultRowHeight="15" x14ac:dyDescent="0.25"/>
  <cols>
    <col min="2" max="2" width="21.5703125" customWidth="1"/>
  </cols>
  <sheetData>
    <row r="1" spans="1:10" ht="15.75" x14ac:dyDescent="0.25">
      <c r="H1" s="53" t="s">
        <v>153</v>
      </c>
      <c r="I1" s="56"/>
    </row>
    <row r="2" spans="1:10" ht="15.75" x14ac:dyDescent="0.25">
      <c r="H2" s="53" t="s">
        <v>154</v>
      </c>
      <c r="I2" s="53"/>
      <c r="J2" s="53"/>
    </row>
    <row r="3" spans="1:10" ht="15.75" x14ac:dyDescent="0.25">
      <c r="H3" s="53" t="s">
        <v>155</v>
      </c>
      <c r="I3" s="53"/>
      <c r="J3" s="53"/>
    </row>
    <row r="4" spans="1:10" ht="18.75" x14ac:dyDescent="0.3">
      <c r="H4" s="38"/>
    </row>
    <row r="5" spans="1:10" ht="48.75" customHeight="1" x14ac:dyDescent="0.25">
      <c r="A5" s="138" t="s">
        <v>156</v>
      </c>
      <c r="B5" s="138"/>
      <c r="C5" s="138"/>
      <c r="D5" s="138"/>
      <c r="E5" s="138"/>
      <c r="F5" s="138"/>
      <c r="G5" s="138"/>
      <c r="H5" s="138"/>
    </row>
    <row r="7" spans="1:10" ht="15.75" x14ac:dyDescent="0.25">
      <c r="A7" s="54" t="s">
        <v>6</v>
      </c>
      <c r="B7" s="54" t="s">
        <v>96</v>
      </c>
      <c r="C7" s="129" t="s">
        <v>157</v>
      </c>
      <c r="D7" s="130"/>
      <c r="E7" s="131"/>
      <c r="F7" s="129" t="s">
        <v>158</v>
      </c>
      <c r="G7" s="130"/>
      <c r="H7" s="131"/>
    </row>
    <row r="8" spans="1:10" ht="39.75" customHeight="1" x14ac:dyDescent="0.25">
      <c r="A8" s="55">
        <v>1</v>
      </c>
      <c r="B8" s="55" t="s">
        <v>159</v>
      </c>
      <c r="C8" s="132" t="s">
        <v>160</v>
      </c>
      <c r="D8" s="133"/>
      <c r="E8" s="134"/>
      <c r="F8" s="132" t="s">
        <v>161</v>
      </c>
      <c r="G8" s="133"/>
      <c r="H8" s="134"/>
    </row>
    <row r="9" spans="1:10" ht="60.75" customHeight="1" x14ac:dyDescent="0.25">
      <c r="A9" s="55">
        <v>2</v>
      </c>
      <c r="B9" s="55" t="s">
        <v>162</v>
      </c>
      <c r="C9" s="132" t="s">
        <v>163</v>
      </c>
      <c r="D9" s="133"/>
      <c r="E9" s="134"/>
      <c r="F9" s="132" t="s">
        <v>164</v>
      </c>
      <c r="G9" s="133"/>
      <c r="H9" s="134"/>
    </row>
    <row r="10" spans="1:10" ht="24.75" customHeight="1" x14ac:dyDescent="0.25">
      <c r="A10" s="54">
        <v>3</v>
      </c>
      <c r="B10" s="54" t="s">
        <v>143</v>
      </c>
      <c r="C10" s="129" t="s">
        <v>165</v>
      </c>
      <c r="D10" s="130"/>
      <c r="E10" s="131"/>
      <c r="F10" s="129" t="s">
        <v>164</v>
      </c>
      <c r="G10" s="130"/>
      <c r="H10" s="131"/>
    </row>
    <row r="11" spans="1:10" ht="15.75" x14ac:dyDescent="0.25">
      <c r="A11" s="54">
        <v>4</v>
      </c>
      <c r="B11" s="54" t="s">
        <v>166</v>
      </c>
      <c r="C11" s="129" t="s">
        <v>165</v>
      </c>
      <c r="D11" s="130"/>
      <c r="E11" s="131"/>
      <c r="F11" s="129" t="s">
        <v>167</v>
      </c>
      <c r="G11" s="130"/>
      <c r="H11" s="131"/>
    </row>
    <row r="12" spans="1:10" ht="15.75" x14ac:dyDescent="0.25">
      <c r="A12" s="54">
        <v>5</v>
      </c>
      <c r="B12" s="54" t="s">
        <v>168</v>
      </c>
      <c r="C12" s="129" t="s">
        <v>165</v>
      </c>
      <c r="D12" s="130"/>
      <c r="E12" s="131"/>
      <c r="F12" s="129" t="s">
        <v>161</v>
      </c>
      <c r="G12" s="130"/>
      <c r="H12" s="131"/>
    </row>
    <row r="13" spans="1:10" ht="39.200000000000003" customHeight="1" x14ac:dyDescent="0.25">
      <c r="A13" s="54">
        <v>6</v>
      </c>
      <c r="B13" s="54" t="s">
        <v>169</v>
      </c>
      <c r="C13" s="135" t="s">
        <v>160</v>
      </c>
      <c r="D13" s="136"/>
      <c r="E13" s="137"/>
      <c r="F13" s="135" t="s">
        <v>170</v>
      </c>
      <c r="G13" s="136"/>
      <c r="H13" s="137"/>
    </row>
    <row r="14" spans="1:10" ht="15.75" x14ac:dyDescent="0.25">
      <c r="A14" s="54">
        <v>7</v>
      </c>
      <c r="B14" s="54" t="s">
        <v>150</v>
      </c>
      <c r="C14" s="129" t="s">
        <v>165</v>
      </c>
      <c r="D14" s="130"/>
      <c r="E14" s="131"/>
      <c r="F14" s="129" t="s">
        <v>167</v>
      </c>
      <c r="G14" s="130"/>
      <c r="H14" s="131"/>
    </row>
    <row r="15" spans="1:10" ht="15.75" x14ac:dyDescent="0.25">
      <c r="A15" s="54">
        <v>8</v>
      </c>
      <c r="B15" s="54" t="s">
        <v>99</v>
      </c>
      <c r="C15" s="129" t="s">
        <v>165</v>
      </c>
      <c r="D15" s="130"/>
      <c r="E15" s="131"/>
      <c r="F15" s="129" t="s">
        <v>167</v>
      </c>
      <c r="G15" s="130"/>
      <c r="H15" s="131"/>
    </row>
    <row r="16" spans="1:10" ht="15.75" x14ac:dyDescent="0.25">
      <c r="A16" s="54">
        <v>9</v>
      </c>
      <c r="B16" s="54" t="s">
        <v>171</v>
      </c>
      <c r="C16" s="129" t="s">
        <v>165</v>
      </c>
      <c r="D16" s="130"/>
      <c r="E16" s="131"/>
      <c r="F16" s="129" t="s">
        <v>167</v>
      </c>
      <c r="G16" s="130"/>
      <c r="H16" s="131"/>
    </row>
    <row r="17" spans="1:8" ht="15.75" x14ac:dyDescent="0.25">
      <c r="A17" s="54">
        <v>10</v>
      </c>
      <c r="B17" s="54" t="s">
        <v>172</v>
      </c>
      <c r="C17" s="129" t="s">
        <v>165</v>
      </c>
      <c r="D17" s="130"/>
      <c r="E17" s="131"/>
      <c r="F17" s="129" t="s">
        <v>167</v>
      </c>
      <c r="G17" s="130"/>
      <c r="H17" s="131"/>
    </row>
    <row r="18" spans="1:8" ht="38.25" customHeight="1" x14ac:dyDescent="0.25">
      <c r="A18" s="55">
        <v>11</v>
      </c>
      <c r="B18" s="55" t="s">
        <v>173</v>
      </c>
      <c r="C18" s="132" t="s">
        <v>160</v>
      </c>
      <c r="D18" s="133"/>
      <c r="E18" s="134"/>
      <c r="F18" s="132" t="s">
        <v>161</v>
      </c>
      <c r="G18" s="133"/>
      <c r="H18" s="134"/>
    </row>
    <row r="19" spans="1:8" ht="15.75" x14ac:dyDescent="0.25">
      <c r="A19" s="54">
        <v>12</v>
      </c>
      <c r="B19" s="54" t="s">
        <v>174</v>
      </c>
      <c r="C19" s="128" t="s">
        <v>165</v>
      </c>
      <c r="D19" s="128"/>
      <c r="E19" s="128"/>
      <c r="F19" s="128" t="s">
        <v>175</v>
      </c>
      <c r="G19" s="128"/>
      <c r="H19" s="128"/>
    </row>
  </sheetData>
  <mergeCells count="27">
    <mergeCell ref="C9:E9"/>
    <mergeCell ref="F9:H9"/>
    <mergeCell ref="A5:H5"/>
    <mergeCell ref="C7:E7"/>
    <mergeCell ref="F7:H7"/>
    <mergeCell ref="C8:E8"/>
    <mergeCell ref="F8:H8"/>
    <mergeCell ref="C10:E10"/>
    <mergeCell ref="F10:H10"/>
    <mergeCell ref="C11:E11"/>
    <mergeCell ref="F11:H11"/>
    <mergeCell ref="C12:E12"/>
    <mergeCell ref="F12:H12"/>
    <mergeCell ref="C13:E13"/>
    <mergeCell ref="F13:H13"/>
    <mergeCell ref="C14:E14"/>
    <mergeCell ref="F14:H14"/>
    <mergeCell ref="C15:E15"/>
    <mergeCell ref="F15:H15"/>
    <mergeCell ref="C19:E19"/>
    <mergeCell ref="F19:H19"/>
    <mergeCell ref="C16:E16"/>
    <mergeCell ref="F16:H16"/>
    <mergeCell ref="C17:E17"/>
    <mergeCell ref="F17:H17"/>
    <mergeCell ref="C18:E18"/>
    <mergeCell ref="F18:H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view="pageBreakPreview" topLeftCell="A34" zoomScaleNormal="100" zoomScaleSheetLayoutView="100" workbookViewId="0">
      <selection activeCell="M53" sqref="M53"/>
    </sheetView>
  </sheetViews>
  <sheetFormatPr defaultRowHeight="15" x14ac:dyDescent="0.25"/>
  <cols>
    <col min="1" max="1" width="7.140625" customWidth="1"/>
    <col min="2" max="2" width="49.5703125" customWidth="1"/>
    <col min="3" max="3" width="13" customWidth="1"/>
    <col min="4" max="4" width="25.7109375" customWidth="1"/>
    <col min="5" max="5" width="15" customWidth="1"/>
    <col min="6" max="6" width="10" customWidth="1"/>
    <col min="7" max="7" width="9.5703125" customWidth="1"/>
    <col min="8" max="8" width="9.140625" style="30"/>
    <col min="11" max="11" width="11.5703125" bestFit="1" customWidth="1"/>
  </cols>
  <sheetData>
    <row r="1" spans="1:12" ht="15.75" x14ac:dyDescent="0.25">
      <c r="H1" s="169" t="s">
        <v>192</v>
      </c>
      <c r="I1" s="169"/>
      <c r="J1" s="169"/>
    </row>
    <row r="2" spans="1:12" ht="15.75" x14ac:dyDescent="0.25">
      <c r="H2" s="168" t="s">
        <v>188</v>
      </c>
      <c r="I2" s="168"/>
      <c r="J2" s="168"/>
    </row>
    <row r="3" spans="1:12" ht="15.75" x14ac:dyDescent="0.25">
      <c r="H3" s="168" t="s">
        <v>189</v>
      </c>
      <c r="I3" s="168"/>
      <c r="J3" s="168"/>
    </row>
    <row r="4" spans="1:12" ht="18.75" x14ac:dyDescent="0.3">
      <c r="A4" s="25"/>
      <c r="H4" s="168" t="s">
        <v>190</v>
      </c>
      <c r="I4" s="168"/>
      <c r="J4" s="168"/>
    </row>
    <row r="5" spans="1:12" ht="18.75" x14ac:dyDescent="0.3">
      <c r="A5" s="77"/>
      <c r="H5" s="168" t="s">
        <v>203</v>
      </c>
      <c r="I5" s="168"/>
      <c r="J5" s="168"/>
    </row>
    <row r="6" spans="1:12" ht="18.75" x14ac:dyDescent="0.3">
      <c r="A6" s="77"/>
      <c r="H6" s="78"/>
      <c r="I6" s="78"/>
      <c r="J6" s="78"/>
    </row>
    <row r="7" spans="1:12" ht="18.75" x14ac:dyDescent="0.3">
      <c r="A7" s="85"/>
      <c r="H7" s="78"/>
      <c r="I7" s="78"/>
      <c r="J7" s="78"/>
    </row>
    <row r="8" spans="1:12" ht="18.75" x14ac:dyDescent="0.3">
      <c r="A8" s="89" t="s">
        <v>194</v>
      </c>
      <c r="B8" s="89"/>
      <c r="C8" s="89"/>
      <c r="D8" s="89"/>
      <c r="E8" s="89"/>
      <c r="F8" s="89"/>
      <c r="G8" s="89"/>
      <c r="H8" s="89"/>
      <c r="I8" s="89"/>
      <c r="J8" s="89"/>
    </row>
    <row r="9" spans="1:12" ht="19.5" customHeight="1" x14ac:dyDescent="0.25">
      <c r="A9" s="179" t="s">
        <v>193</v>
      </c>
      <c r="B9" s="179"/>
      <c r="C9" s="179"/>
      <c r="D9" s="179"/>
      <c r="E9" s="179"/>
      <c r="F9" s="179"/>
      <c r="G9" s="179"/>
      <c r="H9" s="179"/>
      <c r="I9" s="179"/>
      <c r="J9" s="179"/>
    </row>
    <row r="10" spans="1:12" ht="18.75" x14ac:dyDescent="0.3">
      <c r="A10" s="25"/>
    </row>
    <row r="11" spans="1:12" ht="15" customHeight="1" x14ac:dyDescent="0.25">
      <c r="A11" s="180" t="s">
        <v>6</v>
      </c>
      <c r="B11" s="180" t="s">
        <v>82</v>
      </c>
      <c r="C11" s="180" t="s">
        <v>9</v>
      </c>
      <c r="D11" s="180" t="s">
        <v>8</v>
      </c>
      <c r="E11" s="180" t="s">
        <v>83</v>
      </c>
      <c r="F11" s="180"/>
      <c r="G11" s="180"/>
      <c r="H11" s="180"/>
      <c r="I11" s="180"/>
      <c r="J11" s="180"/>
    </row>
    <row r="12" spans="1:12" x14ac:dyDescent="0.25">
      <c r="A12" s="180"/>
      <c r="B12" s="180"/>
      <c r="C12" s="180"/>
      <c r="D12" s="180"/>
      <c r="E12" s="32" t="s">
        <v>12</v>
      </c>
      <c r="F12" s="37">
        <v>2021</v>
      </c>
      <c r="G12" s="37">
        <v>2022</v>
      </c>
      <c r="H12" s="31">
        <v>2023</v>
      </c>
      <c r="I12" s="37">
        <v>2024</v>
      </c>
      <c r="J12" s="37">
        <v>2025</v>
      </c>
    </row>
    <row r="13" spans="1:12" ht="15.75" x14ac:dyDescent="0.25">
      <c r="A13" s="35" t="s">
        <v>48</v>
      </c>
      <c r="B13" s="162" t="s">
        <v>176</v>
      </c>
      <c r="C13" s="163"/>
      <c r="D13" s="163"/>
      <c r="E13" s="163"/>
      <c r="F13" s="163"/>
      <c r="G13" s="163"/>
      <c r="H13" s="163"/>
      <c r="I13" s="163"/>
      <c r="J13" s="164"/>
    </row>
    <row r="14" spans="1:12" ht="15.75" x14ac:dyDescent="0.25">
      <c r="A14" s="142" t="s">
        <v>50</v>
      </c>
      <c r="B14" s="181" t="s">
        <v>200</v>
      </c>
      <c r="C14" s="146">
        <v>2022</v>
      </c>
      <c r="D14" s="29" t="s">
        <v>81</v>
      </c>
      <c r="E14" s="69">
        <f t="shared" ref="E14:E27" si="0">SUM(F14:J14)</f>
        <v>2857</v>
      </c>
      <c r="F14" s="69">
        <f>SUM(F15:F18)</f>
        <v>0</v>
      </c>
      <c r="G14" s="69">
        <f t="shared" ref="G14:J14" si="1">SUM(G15:G18)</f>
        <v>2857</v>
      </c>
      <c r="H14" s="69">
        <f t="shared" si="1"/>
        <v>0</v>
      </c>
      <c r="I14" s="69">
        <f t="shared" si="1"/>
        <v>0</v>
      </c>
      <c r="J14" s="69">
        <f t="shared" si="1"/>
        <v>0</v>
      </c>
      <c r="K14" s="76"/>
    </row>
    <row r="15" spans="1:12" ht="15.75" x14ac:dyDescent="0.25">
      <c r="A15" s="184"/>
      <c r="B15" s="182"/>
      <c r="C15" s="185"/>
      <c r="D15" s="33" t="s">
        <v>185</v>
      </c>
      <c r="E15" s="69">
        <f t="shared" si="0"/>
        <v>1960</v>
      </c>
      <c r="F15" s="65">
        <v>0</v>
      </c>
      <c r="G15" s="65">
        <v>1960</v>
      </c>
      <c r="H15" s="65">
        <v>0</v>
      </c>
      <c r="I15" s="65">
        <v>0</v>
      </c>
      <c r="J15" s="65">
        <v>0</v>
      </c>
      <c r="K15">
        <f>2857*70%</f>
        <v>1999.8999999999999</v>
      </c>
    </row>
    <row r="16" spans="1:12" ht="15.75" x14ac:dyDescent="0.25">
      <c r="A16" s="184"/>
      <c r="B16" s="182"/>
      <c r="C16" s="185"/>
      <c r="D16" s="33" t="s">
        <v>177</v>
      </c>
      <c r="E16" s="69">
        <f t="shared" si="0"/>
        <v>40</v>
      </c>
      <c r="F16" s="65">
        <v>0</v>
      </c>
      <c r="G16" s="65">
        <v>40</v>
      </c>
      <c r="H16" s="70">
        <v>0</v>
      </c>
      <c r="I16" s="65">
        <v>0</v>
      </c>
      <c r="J16" s="65">
        <v>0</v>
      </c>
      <c r="L16" s="66"/>
    </row>
    <row r="17" spans="1:10" ht="15.75" x14ac:dyDescent="0.25">
      <c r="A17" s="184"/>
      <c r="B17" s="182"/>
      <c r="C17" s="185"/>
      <c r="D17" s="34" t="s">
        <v>86</v>
      </c>
      <c r="E17" s="69">
        <f t="shared" si="0"/>
        <v>848.6</v>
      </c>
      <c r="F17" s="65">
        <v>0</v>
      </c>
      <c r="G17" s="65">
        <v>848.6</v>
      </c>
      <c r="H17" s="70">
        <v>0</v>
      </c>
      <c r="I17" s="65">
        <v>0</v>
      </c>
      <c r="J17" s="65">
        <v>0</v>
      </c>
    </row>
    <row r="18" spans="1:10" ht="15.75" x14ac:dyDescent="0.25">
      <c r="A18" s="143"/>
      <c r="B18" s="183"/>
      <c r="C18" s="147"/>
      <c r="D18" s="33" t="s">
        <v>87</v>
      </c>
      <c r="E18" s="69">
        <f t="shared" si="0"/>
        <v>8.4</v>
      </c>
      <c r="F18" s="65">
        <v>0</v>
      </c>
      <c r="G18" s="65">
        <v>8.4</v>
      </c>
      <c r="H18" s="70">
        <v>0</v>
      </c>
      <c r="I18" s="65">
        <v>0</v>
      </c>
      <c r="J18" s="65">
        <v>0</v>
      </c>
    </row>
    <row r="19" spans="1:10" ht="15.75" x14ac:dyDescent="0.25">
      <c r="A19" s="142" t="s">
        <v>79</v>
      </c>
      <c r="B19" s="181" t="s">
        <v>179</v>
      </c>
      <c r="C19" s="146">
        <v>2023</v>
      </c>
      <c r="D19" s="29" t="s">
        <v>81</v>
      </c>
      <c r="E19" s="69">
        <f t="shared" si="0"/>
        <v>0</v>
      </c>
      <c r="F19" s="69">
        <f>SUM(F20:F23)</f>
        <v>0</v>
      </c>
      <c r="G19" s="69">
        <f t="shared" ref="G19:J19" si="2">SUM(G20:G23)</f>
        <v>0</v>
      </c>
      <c r="H19" s="69">
        <f t="shared" si="2"/>
        <v>0</v>
      </c>
      <c r="I19" s="69">
        <f t="shared" si="2"/>
        <v>0</v>
      </c>
      <c r="J19" s="69">
        <f t="shared" si="2"/>
        <v>0</v>
      </c>
    </row>
    <row r="20" spans="1:10" ht="15.75" x14ac:dyDescent="0.25">
      <c r="A20" s="184"/>
      <c r="B20" s="182"/>
      <c r="C20" s="185"/>
      <c r="D20" s="33" t="s">
        <v>185</v>
      </c>
      <c r="E20" s="69">
        <f t="shared" si="0"/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ht="15.75" x14ac:dyDescent="0.25">
      <c r="A21" s="184"/>
      <c r="B21" s="182"/>
      <c r="C21" s="185"/>
      <c r="D21" s="33" t="s">
        <v>177</v>
      </c>
      <c r="E21" s="69">
        <f t="shared" si="0"/>
        <v>0</v>
      </c>
      <c r="F21" s="65">
        <v>0</v>
      </c>
      <c r="G21" s="65">
        <v>0</v>
      </c>
      <c r="H21" s="70">
        <v>0</v>
      </c>
      <c r="I21" s="65">
        <v>0</v>
      </c>
      <c r="J21" s="65">
        <v>0</v>
      </c>
    </row>
    <row r="22" spans="1:10" ht="15.75" x14ac:dyDescent="0.25">
      <c r="A22" s="184"/>
      <c r="B22" s="182"/>
      <c r="C22" s="185"/>
      <c r="D22" s="34" t="s">
        <v>86</v>
      </c>
      <c r="E22" s="69">
        <f t="shared" si="0"/>
        <v>0</v>
      </c>
      <c r="F22" s="65">
        <v>0</v>
      </c>
      <c r="G22" s="65">
        <v>0</v>
      </c>
      <c r="H22" s="70">
        <v>0</v>
      </c>
      <c r="I22" s="65">
        <v>0</v>
      </c>
      <c r="J22" s="65">
        <v>0</v>
      </c>
    </row>
    <row r="23" spans="1:10" ht="15.75" x14ac:dyDescent="0.25">
      <c r="A23" s="143"/>
      <c r="B23" s="183"/>
      <c r="C23" s="147"/>
      <c r="D23" s="33" t="s">
        <v>87</v>
      </c>
      <c r="E23" s="69">
        <f t="shared" si="0"/>
        <v>0</v>
      </c>
      <c r="F23" s="65">
        <v>0</v>
      </c>
      <c r="G23" s="65">
        <v>0</v>
      </c>
      <c r="H23" s="70">
        <v>0</v>
      </c>
      <c r="I23" s="65">
        <v>0</v>
      </c>
      <c r="J23" s="65">
        <v>0</v>
      </c>
    </row>
    <row r="24" spans="1:10" ht="15.75" x14ac:dyDescent="0.25">
      <c r="A24" s="186" t="s">
        <v>178</v>
      </c>
      <c r="B24" s="187"/>
      <c r="C24" s="187"/>
      <c r="D24" s="29" t="s">
        <v>180</v>
      </c>
      <c r="E24" s="69">
        <f>SUM(F24:J24)</f>
        <v>2857</v>
      </c>
      <c r="F24" s="69">
        <f>SUM(F25:F28)</f>
        <v>0</v>
      </c>
      <c r="G24" s="69">
        <f t="shared" ref="G24:J24" si="3">SUM(G25:G28)</f>
        <v>2857</v>
      </c>
      <c r="H24" s="69">
        <f t="shared" si="3"/>
        <v>0</v>
      </c>
      <c r="I24" s="69">
        <f t="shared" si="3"/>
        <v>0</v>
      </c>
      <c r="J24" s="69">
        <f t="shared" si="3"/>
        <v>0</v>
      </c>
    </row>
    <row r="25" spans="1:10" ht="15.75" x14ac:dyDescent="0.25">
      <c r="A25" s="188"/>
      <c r="B25" s="189"/>
      <c r="C25" s="189"/>
      <c r="D25" s="29" t="s">
        <v>185</v>
      </c>
      <c r="E25" s="69">
        <f>SUM(F25:J25)</f>
        <v>1960</v>
      </c>
      <c r="F25" s="69">
        <f>F15+F20</f>
        <v>0</v>
      </c>
      <c r="G25" s="69">
        <f t="shared" ref="G25:J25" si="4">G15+G20</f>
        <v>1960</v>
      </c>
      <c r="H25" s="69">
        <f t="shared" si="4"/>
        <v>0</v>
      </c>
      <c r="I25" s="69">
        <f t="shared" si="4"/>
        <v>0</v>
      </c>
      <c r="J25" s="69">
        <f t="shared" si="4"/>
        <v>0</v>
      </c>
    </row>
    <row r="26" spans="1:10" ht="15.75" x14ac:dyDescent="0.25">
      <c r="A26" s="188"/>
      <c r="B26" s="189"/>
      <c r="C26" s="189"/>
      <c r="D26" s="29" t="s">
        <v>177</v>
      </c>
      <c r="E26" s="69">
        <f t="shared" si="0"/>
        <v>40</v>
      </c>
      <c r="F26" s="69">
        <f t="shared" ref="F26:J26" si="5">F16+F21</f>
        <v>0</v>
      </c>
      <c r="G26" s="69">
        <f t="shared" si="5"/>
        <v>40</v>
      </c>
      <c r="H26" s="69">
        <f t="shared" si="5"/>
        <v>0</v>
      </c>
      <c r="I26" s="69">
        <f t="shared" si="5"/>
        <v>0</v>
      </c>
      <c r="J26" s="69">
        <f t="shared" si="5"/>
        <v>0</v>
      </c>
    </row>
    <row r="27" spans="1:10" ht="15.75" x14ac:dyDescent="0.25">
      <c r="A27" s="188"/>
      <c r="B27" s="189"/>
      <c r="C27" s="189"/>
      <c r="D27" s="68" t="s">
        <v>86</v>
      </c>
      <c r="E27" s="69">
        <f t="shared" si="0"/>
        <v>848.6</v>
      </c>
      <c r="F27" s="69">
        <f t="shared" ref="F27:J27" si="6">F17+F22</f>
        <v>0</v>
      </c>
      <c r="G27" s="69">
        <f t="shared" si="6"/>
        <v>848.6</v>
      </c>
      <c r="H27" s="69">
        <f t="shared" si="6"/>
        <v>0</v>
      </c>
      <c r="I27" s="69">
        <f t="shared" si="6"/>
        <v>0</v>
      </c>
      <c r="J27" s="69">
        <f t="shared" si="6"/>
        <v>0</v>
      </c>
    </row>
    <row r="28" spans="1:10" ht="15.75" x14ac:dyDescent="0.25">
      <c r="A28" s="190"/>
      <c r="B28" s="191"/>
      <c r="C28" s="191"/>
      <c r="D28" s="29" t="s">
        <v>87</v>
      </c>
      <c r="E28" s="69">
        <f>SUM(F28:J28)</f>
        <v>8.4</v>
      </c>
      <c r="F28" s="69">
        <f t="shared" ref="F28:J28" si="7">F18+F23</f>
        <v>0</v>
      </c>
      <c r="G28" s="69">
        <f t="shared" si="7"/>
        <v>8.4</v>
      </c>
      <c r="H28" s="69">
        <f t="shared" si="7"/>
        <v>0</v>
      </c>
      <c r="I28" s="69">
        <f t="shared" si="7"/>
        <v>0</v>
      </c>
      <c r="J28" s="69">
        <f t="shared" si="7"/>
        <v>0</v>
      </c>
    </row>
    <row r="29" spans="1:10" ht="15.75" x14ac:dyDescent="0.25">
      <c r="A29" s="35" t="s">
        <v>18</v>
      </c>
      <c r="B29" s="193" t="s">
        <v>183</v>
      </c>
      <c r="C29" s="194"/>
      <c r="D29" s="194"/>
      <c r="E29" s="194"/>
      <c r="F29" s="194"/>
      <c r="G29" s="194"/>
      <c r="H29" s="194"/>
      <c r="I29" s="194"/>
      <c r="J29" s="195"/>
    </row>
    <row r="30" spans="1:10" ht="15.75" x14ac:dyDescent="0.25">
      <c r="A30" s="57" t="s">
        <v>78</v>
      </c>
      <c r="B30" s="61" t="s">
        <v>184</v>
      </c>
      <c r="C30" s="58" t="s">
        <v>91</v>
      </c>
      <c r="D30" s="112" t="s">
        <v>86</v>
      </c>
      <c r="E30" s="69">
        <f>SUM(F30:J30)</f>
        <v>2013.3</v>
      </c>
      <c r="F30" s="65">
        <v>548.29999999999995</v>
      </c>
      <c r="G30" s="65">
        <v>370</v>
      </c>
      <c r="H30" s="70">
        <v>365</v>
      </c>
      <c r="I30" s="65">
        <v>365</v>
      </c>
      <c r="J30" s="65">
        <v>365</v>
      </c>
    </row>
    <row r="31" spans="1:10" ht="17.45" customHeight="1" x14ac:dyDescent="0.25">
      <c r="A31" s="59" t="s">
        <v>88</v>
      </c>
      <c r="B31" s="61" t="s">
        <v>19</v>
      </c>
      <c r="C31" s="58" t="s">
        <v>91</v>
      </c>
      <c r="D31" s="113"/>
      <c r="E31" s="69">
        <f t="shared" ref="E31:E35" si="8">SUM(F31:J31)</f>
        <v>7879</v>
      </c>
      <c r="F31" s="71">
        <v>1922.8</v>
      </c>
      <c r="G31" s="71">
        <v>1732.2</v>
      </c>
      <c r="H31" s="70">
        <v>1408</v>
      </c>
      <c r="I31" s="71">
        <v>1408</v>
      </c>
      <c r="J31" s="71">
        <v>1408</v>
      </c>
    </row>
    <row r="32" spans="1:10" ht="17.45" customHeight="1" x14ac:dyDescent="0.25">
      <c r="A32" s="57" t="s">
        <v>92</v>
      </c>
      <c r="B32" s="36" t="s">
        <v>49</v>
      </c>
      <c r="C32" s="60" t="s">
        <v>91</v>
      </c>
      <c r="D32" s="113"/>
      <c r="E32" s="69">
        <f t="shared" si="8"/>
        <v>216.1</v>
      </c>
      <c r="F32" s="65">
        <v>16.100000000000001</v>
      </c>
      <c r="G32" s="65">
        <v>50</v>
      </c>
      <c r="H32" s="70">
        <v>50</v>
      </c>
      <c r="I32" s="65">
        <v>50</v>
      </c>
      <c r="J32" s="65">
        <v>50</v>
      </c>
    </row>
    <row r="33" spans="1:11" ht="31.5" x14ac:dyDescent="0.25">
      <c r="A33" s="57" t="s">
        <v>93</v>
      </c>
      <c r="B33" s="64" t="s">
        <v>80</v>
      </c>
      <c r="C33" s="58" t="s">
        <v>91</v>
      </c>
      <c r="D33" s="113"/>
      <c r="E33" s="69">
        <f t="shared" si="8"/>
        <v>1458.3</v>
      </c>
      <c r="F33" s="65">
        <v>20.5</v>
      </c>
      <c r="G33" s="65">
        <v>312.8</v>
      </c>
      <c r="H33" s="70">
        <v>375</v>
      </c>
      <c r="I33" s="65">
        <v>375</v>
      </c>
      <c r="J33" s="65">
        <v>375</v>
      </c>
    </row>
    <row r="34" spans="1:11" ht="31.5" x14ac:dyDescent="0.25">
      <c r="A34" s="57" t="s">
        <v>181</v>
      </c>
      <c r="B34" s="62" t="s">
        <v>57</v>
      </c>
      <c r="C34" s="33" t="s">
        <v>91</v>
      </c>
      <c r="D34" s="113"/>
      <c r="E34" s="69">
        <f t="shared" si="8"/>
        <v>0</v>
      </c>
      <c r="F34" s="71">
        <v>0</v>
      </c>
      <c r="G34" s="71">
        <v>0</v>
      </c>
      <c r="H34" s="70">
        <v>0</v>
      </c>
      <c r="I34" s="71">
        <v>0</v>
      </c>
      <c r="J34" s="71">
        <v>0</v>
      </c>
    </row>
    <row r="35" spans="1:11" ht="31.5" x14ac:dyDescent="0.25">
      <c r="A35" s="57" t="s">
        <v>182</v>
      </c>
      <c r="B35" s="62" t="s">
        <v>89</v>
      </c>
      <c r="C35" s="33" t="s">
        <v>91</v>
      </c>
      <c r="D35" s="114"/>
      <c r="E35" s="69">
        <f t="shared" si="8"/>
        <v>486.5</v>
      </c>
      <c r="F35" s="71">
        <v>286.5</v>
      </c>
      <c r="G35" s="71">
        <v>50</v>
      </c>
      <c r="H35" s="70">
        <v>50</v>
      </c>
      <c r="I35" s="71">
        <v>50</v>
      </c>
      <c r="J35" s="71">
        <v>50</v>
      </c>
    </row>
    <row r="36" spans="1:11" ht="15.75" x14ac:dyDescent="0.25">
      <c r="A36" s="148" t="s">
        <v>178</v>
      </c>
      <c r="B36" s="149"/>
      <c r="C36" s="192"/>
      <c r="D36" s="68" t="s">
        <v>86</v>
      </c>
      <c r="E36" s="69">
        <f t="shared" ref="E36:J36" si="9">SUM(E30:E35)</f>
        <v>12053.199999999999</v>
      </c>
      <c r="F36" s="69">
        <f t="shared" si="9"/>
        <v>2794.2</v>
      </c>
      <c r="G36" s="69">
        <f>SUM(G30:G35)</f>
        <v>2515</v>
      </c>
      <c r="H36" s="69">
        <f t="shared" si="9"/>
        <v>2248</v>
      </c>
      <c r="I36" s="69">
        <f t="shared" si="9"/>
        <v>2248</v>
      </c>
      <c r="J36" s="69">
        <f t="shared" si="9"/>
        <v>2248</v>
      </c>
    </row>
    <row r="37" spans="1:11" ht="15.75" x14ac:dyDescent="0.25">
      <c r="A37" s="35" t="s">
        <v>51</v>
      </c>
      <c r="B37" s="139" t="s">
        <v>84</v>
      </c>
      <c r="C37" s="140"/>
      <c r="D37" s="140"/>
      <c r="E37" s="140"/>
      <c r="F37" s="140"/>
      <c r="G37" s="140"/>
      <c r="H37" s="140"/>
      <c r="I37" s="140"/>
      <c r="J37" s="141"/>
    </row>
    <row r="38" spans="1:11" ht="63" x14ac:dyDescent="0.25">
      <c r="A38" s="57" t="s">
        <v>53</v>
      </c>
      <c r="B38" s="63" t="s">
        <v>90</v>
      </c>
      <c r="C38" s="75" t="s">
        <v>201</v>
      </c>
      <c r="D38" s="33" t="s">
        <v>177</v>
      </c>
      <c r="E38" s="72">
        <f t="shared" ref="E38:E59" si="10">SUM(F38:J38)</f>
        <v>8294.6</v>
      </c>
      <c r="F38" s="71">
        <v>1857.2</v>
      </c>
      <c r="G38" s="71">
        <v>2145.8000000000002</v>
      </c>
      <c r="H38" s="71">
        <v>2145.8000000000002</v>
      </c>
      <c r="I38" s="71">
        <v>2145.8000000000002</v>
      </c>
      <c r="J38" s="71">
        <v>0</v>
      </c>
    </row>
    <row r="39" spans="1:11" ht="15.75" x14ac:dyDescent="0.25">
      <c r="A39" s="148" t="s">
        <v>178</v>
      </c>
      <c r="B39" s="149"/>
      <c r="C39" s="149"/>
      <c r="D39" s="35" t="s">
        <v>180</v>
      </c>
      <c r="E39" s="72">
        <f>SUM(F39:J39)</f>
        <v>8294.6</v>
      </c>
      <c r="F39" s="69">
        <f>F38</f>
        <v>1857.2</v>
      </c>
      <c r="G39" s="69">
        <f>G38</f>
        <v>2145.8000000000002</v>
      </c>
      <c r="H39" s="73">
        <f>H38</f>
        <v>2145.8000000000002</v>
      </c>
      <c r="I39" s="73">
        <f>I38</f>
        <v>2145.8000000000002</v>
      </c>
      <c r="J39" s="72">
        <f>J38</f>
        <v>0</v>
      </c>
    </row>
    <row r="40" spans="1:11" ht="15.75" x14ac:dyDescent="0.25">
      <c r="A40" s="35" t="s">
        <v>56</v>
      </c>
      <c r="B40" s="139" t="s">
        <v>186</v>
      </c>
      <c r="C40" s="140"/>
      <c r="D40" s="140"/>
      <c r="E40" s="140"/>
      <c r="F40" s="140"/>
      <c r="G40" s="140"/>
      <c r="H40" s="140"/>
      <c r="I40" s="140"/>
      <c r="J40" s="141"/>
    </row>
    <row r="41" spans="1:11" ht="15.75" x14ac:dyDescent="0.25">
      <c r="A41" s="142" t="s">
        <v>58</v>
      </c>
      <c r="B41" s="144" t="s">
        <v>187</v>
      </c>
      <c r="C41" s="146" t="s">
        <v>202</v>
      </c>
      <c r="D41" s="33" t="s">
        <v>177</v>
      </c>
      <c r="E41" s="83">
        <f>SUM(F41:J41)</f>
        <v>1460.7</v>
      </c>
      <c r="F41" s="84">
        <v>1460.7</v>
      </c>
      <c r="G41" s="84">
        <v>0</v>
      </c>
      <c r="H41" s="71">
        <v>0</v>
      </c>
      <c r="I41" s="71">
        <v>0</v>
      </c>
      <c r="J41" s="71">
        <v>0</v>
      </c>
    </row>
    <row r="42" spans="1:11" ht="15.75" x14ac:dyDescent="0.25">
      <c r="A42" s="143"/>
      <c r="B42" s="145"/>
      <c r="C42" s="147"/>
      <c r="D42" s="33" t="s">
        <v>86</v>
      </c>
      <c r="E42" s="83">
        <f>SUM(F42:J42)</f>
        <v>62.5</v>
      </c>
      <c r="F42" s="84">
        <v>62.5</v>
      </c>
      <c r="G42" s="84">
        <v>0</v>
      </c>
      <c r="H42" s="71">
        <v>0</v>
      </c>
      <c r="I42" s="71">
        <v>0</v>
      </c>
      <c r="J42" s="71">
        <v>0</v>
      </c>
    </row>
    <row r="43" spans="1:11" ht="15.75" x14ac:dyDescent="0.25">
      <c r="A43" s="148" t="s">
        <v>178</v>
      </c>
      <c r="B43" s="149"/>
      <c r="C43" s="149"/>
      <c r="D43" s="35" t="s">
        <v>180</v>
      </c>
      <c r="E43" s="83">
        <f>SUM(F43:J43)</f>
        <v>1523.2</v>
      </c>
      <c r="F43" s="79">
        <f>F41+F42</f>
        <v>1523.2</v>
      </c>
      <c r="G43" s="79">
        <f t="shared" ref="G43:J43" si="11">G41+G42</f>
        <v>0</v>
      </c>
      <c r="H43" s="69">
        <f t="shared" si="11"/>
        <v>0</v>
      </c>
      <c r="I43" s="69">
        <f t="shared" si="11"/>
        <v>0</v>
      </c>
      <c r="J43" s="69">
        <f t="shared" si="11"/>
        <v>0</v>
      </c>
    </row>
    <row r="44" spans="1:11" ht="15.75" x14ac:dyDescent="0.25">
      <c r="A44" s="35" t="s">
        <v>28</v>
      </c>
      <c r="B44" s="162" t="s">
        <v>196</v>
      </c>
      <c r="C44" s="163"/>
      <c r="D44" s="163"/>
      <c r="E44" s="163"/>
      <c r="F44" s="163"/>
      <c r="G44" s="163"/>
      <c r="H44" s="163"/>
      <c r="I44" s="163"/>
      <c r="J44" s="164"/>
    </row>
    <row r="45" spans="1:11" ht="15.75" x14ac:dyDescent="0.25">
      <c r="A45" s="142" t="s">
        <v>29</v>
      </c>
      <c r="B45" s="150" t="s">
        <v>195</v>
      </c>
      <c r="C45" s="165">
        <v>2021</v>
      </c>
      <c r="D45" s="80" t="s">
        <v>177</v>
      </c>
      <c r="E45" s="79">
        <f>SUM(F45:J45)</f>
        <v>4173.5</v>
      </c>
      <c r="F45" s="81">
        <v>4173.5</v>
      </c>
      <c r="G45" s="65">
        <v>0</v>
      </c>
      <c r="H45" s="70">
        <v>0</v>
      </c>
      <c r="I45" s="65">
        <v>0</v>
      </c>
      <c r="J45" s="65">
        <v>0</v>
      </c>
    </row>
    <row r="46" spans="1:11" ht="29.45" customHeight="1" x14ac:dyDescent="0.25">
      <c r="A46" s="143"/>
      <c r="B46" s="151"/>
      <c r="C46" s="166"/>
      <c r="D46" s="82" t="s">
        <v>86</v>
      </c>
      <c r="E46" s="79">
        <f t="shared" ref="E46" si="12">SUM(F46:J46)</f>
        <v>463.7</v>
      </c>
      <c r="F46" s="81">
        <v>463.7</v>
      </c>
      <c r="G46" s="65">
        <v>0</v>
      </c>
      <c r="H46" s="70">
        <v>0</v>
      </c>
      <c r="I46" s="65">
        <v>0</v>
      </c>
      <c r="J46" s="65">
        <v>0</v>
      </c>
    </row>
    <row r="47" spans="1:11" ht="15.75" x14ac:dyDescent="0.25">
      <c r="A47" s="142" t="s">
        <v>61</v>
      </c>
      <c r="B47" s="150" t="s">
        <v>197</v>
      </c>
      <c r="C47" s="152">
        <v>2022</v>
      </c>
      <c r="D47" s="80" t="s">
        <v>87</v>
      </c>
      <c r="E47" s="79">
        <f>SUM(F47:J47)</f>
        <v>4539.3500000000004</v>
      </c>
      <c r="F47" s="81">
        <v>0</v>
      </c>
      <c r="G47" s="65">
        <v>4539.3500000000004</v>
      </c>
      <c r="H47" s="70">
        <v>0</v>
      </c>
      <c r="I47" s="65">
        <v>0</v>
      </c>
      <c r="J47" s="65">
        <v>0</v>
      </c>
      <c r="K47" s="66"/>
    </row>
    <row r="48" spans="1:11" ht="29.45" customHeight="1" x14ac:dyDescent="0.25">
      <c r="A48" s="143"/>
      <c r="B48" s="151"/>
      <c r="C48" s="152"/>
      <c r="D48" s="82" t="s">
        <v>86</v>
      </c>
      <c r="E48" s="79">
        <f t="shared" ref="E48" si="13">SUM(F48:J48)</f>
        <v>341.67</v>
      </c>
      <c r="F48" s="81">
        <v>0</v>
      </c>
      <c r="G48" s="65">
        <v>341.67</v>
      </c>
      <c r="H48" s="70">
        <v>0</v>
      </c>
      <c r="I48" s="65">
        <v>0</v>
      </c>
      <c r="J48" s="65">
        <v>0</v>
      </c>
      <c r="K48" s="87"/>
    </row>
    <row r="49" spans="1:11" ht="15.75" x14ac:dyDescent="0.25">
      <c r="A49" s="153" t="s">
        <v>178</v>
      </c>
      <c r="B49" s="154"/>
      <c r="C49" s="155"/>
      <c r="D49" s="35" t="s">
        <v>180</v>
      </c>
      <c r="E49" s="83">
        <f>SUM(F49:J49)</f>
        <v>9518.2200000000012</v>
      </c>
      <c r="F49" s="79">
        <f>F50+F51</f>
        <v>4637.2</v>
      </c>
      <c r="G49" s="79">
        <f t="shared" ref="G49:J49" si="14">G50+G51</f>
        <v>4881.0200000000004</v>
      </c>
      <c r="H49" s="79">
        <f t="shared" si="14"/>
        <v>0</v>
      </c>
      <c r="I49" s="79">
        <f t="shared" si="14"/>
        <v>0</v>
      </c>
      <c r="J49" s="79">
        <f t="shared" si="14"/>
        <v>0</v>
      </c>
    </row>
    <row r="50" spans="1:11" ht="15.75" x14ac:dyDescent="0.25">
      <c r="A50" s="156"/>
      <c r="B50" s="157"/>
      <c r="C50" s="158"/>
      <c r="D50" s="29" t="s">
        <v>87</v>
      </c>
      <c r="E50" s="83">
        <f t="shared" ref="E50:E51" si="15">SUM(F50:J50)</f>
        <v>8712.85</v>
      </c>
      <c r="F50" s="69">
        <f>F45+F47</f>
        <v>4173.5</v>
      </c>
      <c r="G50" s="69">
        <f t="shared" ref="G50:J50" si="16">G45+G47</f>
        <v>4539.3500000000004</v>
      </c>
      <c r="H50" s="69">
        <f t="shared" si="16"/>
        <v>0</v>
      </c>
      <c r="I50" s="69">
        <f t="shared" si="16"/>
        <v>0</v>
      </c>
      <c r="J50" s="69">
        <f t="shared" si="16"/>
        <v>0</v>
      </c>
    </row>
    <row r="51" spans="1:11" ht="15.75" x14ac:dyDescent="0.25">
      <c r="A51" s="159"/>
      <c r="B51" s="160"/>
      <c r="C51" s="161"/>
      <c r="D51" s="68" t="s">
        <v>86</v>
      </c>
      <c r="E51" s="83">
        <f t="shared" si="15"/>
        <v>805.37</v>
      </c>
      <c r="F51" s="69">
        <f>F46+F48</f>
        <v>463.7</v>
      </c>
      <c r="G51" s="69">
        <f t="shared" ref="G51:J51" si="17">G46+G48</f>
        <v>341.67</v>
      </c>
      <c r="H51" s="69">
        <f t="shared" si="17"/>
        <v>0</v>
      </c>
      <c r="I51" s="69">
        <f t="shared" si="17"/>
        <v>0</v>
      </c>
      <c r="J51" s="69">
        <f t="shared" si="17"/>
        <v>0</v>
      </c>
      <c r="K51" s="86"/>
    </row>
    <row r="52" spans="1:11" ht="15.75" x14ac:dyDescent="0.25">
      <c r="A52" s="35" t="s">
        <v>38</v>
      </c>
      <c r="B52" s="139" t="s">
        <v>198</v>
      </c>
      <c r="C52" s="140"/>
      <c r="D52" s="140"/>
      <c r="E52" s="140"/>
      <c r="F52" s="140"/>
      <c r="G52" s="140"/>
      <c r="H52" s="140"/>
      <c r="I52" s="140"/>
      <c r="J52" s="141"/>
    </row>
    <row r="53" spans="1:11" ht="15.75" x14ac:dyDescent="0.25">
      <c r="A53" s="142" t="s">
        <v>40</v>
      </c>
      <c r="B53" s="144" t="s">
        <v>199</v>
      </c>
      <c r="C53" s="146">
        <v>2022</v>
      </c>
      <c r="D53" s="33" t="s">
        <v>177</v>
      </c>
      <c r="E53" s="83">
        <f>SUM(F53:J53)</f>
        <v>7059</v>
      </c>
      <c r="F53" s="84">
        <v>0</v>
      </c>
      <c r="G53" s="84">
        <v>7059</v>
      </c>
      <c r="H53" s="71">
        <v>0</v>
      </c>
      <c r="I53" s="71">
        <v>0</v>
      </c>
      <c r="J53" s="71">
        <v>0</v>
      </c>
    </row>
    <row r="54" spans="1:11" ht="15.75" x14ac:dyDescent="0.25">
      <c r="A54" s="143"/>
      <c r="B54" s="145"/>
      <c r="C54" s="147"/>
      <c r="D54" s="33" t="s">
        <v>86</v>
      </c>
      <c r="E54" s="83">
        <f>SUM(F54:J54)</f>
        <v>0</v>
      </c>
      <c r="F54" s="84">
        <v>0</v>
      </c>
      <c r="G54" s="84">
        <v>0</v>
      </c>
      <c r="H54" s="71">
        <v>0</v>
      </c>
      <c r="I54" s="71">
        <v>0</v>
      </c>
      <c r="J54" s="71">
        <v>0</v>
      </c>
    </row>
    <row r="55" spans="1:11" ht="15.75" x14ac:dyDescent="0.25">
      <c r="A55" s="148" t="s">
        <v>178</v>
      </c>
      <c r="B55" s="149"/>
      <c r="C55" s="149"/>
      <c r="D55" s="35" t="s">
        <v>180</v>
      </c>
      <c r="E55" s="83">
        <f>SUM(F55:J55)</f>
        <v>7059</v>
      </c>
      <c r="F55" s="79">
        <f>F53+F54</f>
        <v>0</v>
      </c>
      <c r="G55" s="79">
        <f t="shared" ref="G55:J55" si="18">G53+G54</f>
        <v>7059</v>
      </c>
      <c r="H55" s="69">
        <f t="shared" si="18"/>
        <v>0</v>
      </c>
      <c r="I55" s="69">
        <f t="shared" si="18"/>
        <v>0</v>
      </c>
      <c r="J55" s="69">
        <f t="shared" si="18"/>
        <v>0</v>
      </c>
    </row>
    <row r="56" spans="1:11" ht="17.100000000000001" customHeight="1" x14ac:dyDescent="0.25">
      <c r="A56" s="170" t="s">
        <v>85</v>
      </c>
      <c r="B56" s="171"/>
      <c r="C56" s="172"/>
      <c r="D56" s="29" t="s">
        <v>180</v>
      </c>
      <c r="E56" s="72">
        <f>SUM(F56:J56)</f>
        <v>41296.82</v>
      </c>
      <c r="F56" s="74">
        <f>SUM(F57:F60)</f>
        <v>10811.8</v>
      </c>
      <c r="G56" s="74">
        <f t="shared" ref="G56:J56" si="19">SUM(G57:G60)</f>
        <v>19449.419999999998</v>
      </c>
      <c r="H56" s="74">
        <f t="shared" si="19"/>
        <v>4393.8</v>
      </c>
      <c r="I56" s="74">
        <f t="shared" si="19"/>
        <v>4393.8</v>
      </c>
      <c r="J56" s="74">
        <f t="shared" si="19"/>
        <v>2248</v>
      </c>
    </row>
    <row r="57" spans="1:11" ht="15.75" x14ac:dyDescent="0.25">
      <c r="A57" s="173"/>
      <c r="B57" s="174"/>
      <c r="C57" s="175"/>
      <c r="D57" s="29" t="s">
        <v>185</v>
      </c>
      <c r="E57" s="72">
        <f t="shared" si="10"/>
        <v>1960</v>
      </c>
      <c r="F57" s="74">
        <f>F25</f>
        <v>0</v>
      </c>
      <c r="G57" s="74">
        <f>G25</f>
        <v>1960</v>
      </c>
      <c r="H57" s="74">
        <f>H25</f>
        <v>0</v>
      </c>
      <c r="I57" s="74">
        <f>I25</f>
        <v>0</v>
      </c>
      <c r="J57" s="74">
        <f>J25</f>
        <v>0</v>
      </c>
    </row>
    <row r="58" spans="1:11" ht="15" customHeight="1" x14ac:dyDescent="0.25">
      <c r="A58" s="173"/>
      <c r="B58" s="174"/>
      <c r="C58" s="175"/>
      <c r="D58" s="29" t="s">
        <v>177</v>
      </c>
      <c r="E58" s="72">
        <f t="shared" si="10"/>
        <v>21027.799999999996</v>
      </c>
      <c r="F58" s="74">
        <f>F38+F26+F41+F50+F53</f>
        <v>7491.4</v>
      </c>
      <c r="G58" s="74">
        <f>G38+G26+G41+G53</f>
        <v>9244.7999999999993</v>
      </c>
      <c r="H58" s="74">
        <f t="shared" ref="H58:J58" si="20">H38+H26+H41+H50+H53</f>
        <v>2145.8000000000002</v>
      </c>
      <c r="I58" s="74">
        <f t="shared" si="20"/>
        <v>2145.8000000000002</v>
      </c>
      <c r="J58" s="74">
        <f t="shared" si="20"/>
        <v>0</v>
      </c>
    </row>
    <row r="59" spans="1:11" ht="15.6" customHeight="1" x14ac:dyDescent="0.25">
      <c r="A59" s="173"/>
      <c r="B59" s="174"/>
      <c r="C59" s="175"/>
      <c r="D59" s="68" t="s">
        <v>86</v>
      </c>
      <c r="E59" s="72">
        <f t="shared" si="10"/>
        <v>13769.67</v>
      </c>
      <c r="F59" s="74">
        <f>F27+F36+F42+F51+F54</f>
        <v>3320.3999999999996</v>
      </c>
      <c r="G59" s="74">
        <f t="shared" ref="G59:J59" si="21">G27+G36+G42+G51+G54</f>
        <v>3705.27</v>
      </c>
      <c r="H59" s="74">
        <f t="shared" si="21"/>
        <v>2248</v>
      </c>
      <c r="I59" s="74">
        <f t="shared" si="21"/>
        <v>2248</v>
      </c>
      <c r="J59" s="74">
        <f t="shared" si="21"/>
        <v>2248</v>
      </c>
    </row>
    <row r="60" spans="1:11" ht="15.75" x14ac:dyDescent="0.25">
      <c r="A60" s="176"/>
      <c r="B60" s="177"/>
      <c r="C60" s="178"/>
      <c r="D60" s="29" t="s">
        <v>87</v>
      </c>
      <c r="E60" s="72">
        <f>SUM(F60:J60)</f>
        <v>4539.3500000000004</v>
      </c>
      <c r="F60" s="74">
        <f>F28</f>
        <v>0</v>
      </c>
      <c r="G60" s="74">
        <f>G47</f>
        <v>4539.3500000000004</v>
      </c>
      <c r="H60" s="74">
        <f>H28</f>
        <v>0</v>
      </c>
      <c r="I60" s="74">
        <f>I28</f>
        <v>0</v>
      </c>
      <c r="J60" s="74">
        <f>J28</f>
        <v>0</v>
      </c>
    </row>
    <row r="61" spans="1:11" x14ac:dyDescent="0.25">
      <c r="E61" s="66"/>
      <c r="F61" s="67"/>
      <c r="G61" s="67"/>
      <c r="H61" s="67"/>
      <c r="I61" s="67"/>
      <c r="J61" s="67"/>
    </row>
    <row r="62" spans="1:11" x14ac:dyDescent="0.25">
      <c r="A62" s="167" t="s">
        <v>191</v>
      </c>
      <c r="B62" s="167"/>
      <c r="C62" s="167"/>
      <c r="D62" s="167"/>
      <c r="E62" s="167"/>
      <c r="F62" s="167"/>
      <c r="G62" s="167"/>
      <c r="H62" s="167"/>
      <c r="I62" s="167"/>
      <c r="J62" s="167"/>
    </row>
    <row r="64" spans="1:11" x14ac:dyDescent="0.25">
      <c r="F64" s="66"/>
    </row>
  </sheetData>
  <mergeCells count="45">
    <mergeCell ref="D30:D35"/>
    <mergeCell ref="A36:C36"/>
    <mergeCell ref="B37:J37"/>
    <mergeCell ref="A39:C39"/>
    <mergeCell ref="B29:J29"/>
    <mergeCell ref="A19:A23"/>
    <mergeCell ref="C19:C23"/>
    <mergeCell ref="A24:C28"/>
    <mergeCell ref="B14:B18"/>
    <mergeCell ref="A14:A18"/>
    <mergeCell ref="C14:C18"/>
    <mergeCell ref="D11:D12"/>
    <mergeCell ref="C11:C12"/>
    <mergeCell ref="E11:J11"/>
    <mergeCell ref="B13:J13"/>
    <mergeCell ref="B19:B23"/>
    <mergeCell ref="A62:J62"/>
    <mergeCell ref="H2:J2"/>
    <mergeCell ref="H1:J1"/>
    <mergeCell ref="H3:J3"/>
    <mergeCell ref="H4:J4"/>
    <mergeCell ref="H5:J5"/>
    <mergeCell ref="A56:C60"/>
    <mergeCell ref="B40:J40"/>
    <mergeCell ref="A43:C43"/>
    <mergeCell ref="A41:A42"/>
    <mergeCell ref="B41:B42"/>
    <mergeCell ref="C41:C42"/>
    <mergeCell ref="A8:J8"/>
    <mergeCell ref="A9:J9"/>
    <mergeCell ref="A11:A12"/>
    <mergeCell ref="B11:B12"/>
    <mergeCell ref="A47:A48"/>
    <mergeCell ref="B47:B48"/>
    <mergeCell ref="C47:C48"/>
    <mergeCell ref="A49:C51"/>
    <mergeCell ref="B44:J44"/>
    <mergeCell ref="A45:A46"/>
    <mergeCell ref="C45:C46"/>
    <mergeCell ref="B45:B46"/>
    <mergeCell ref="B52:J52"/>
    <mergeCell ref="A53:A54"/>
    <mergeCell ref="B53:B54"/>
    <mergeCell ref="C53:C54"/>
    <mergeCell ref="A55:C55"/>
  </mergeCells>
  <printOptions horizontalCentered="1"/>
  <pageMargins left="0.43307086614173229" right="0.23622047244094491" top="0.74803149606299213" bottom="0.55118110236220474" header="0.31496062992125984" footer="0.31496062992125984"/>
  <pageSetup paperSize="9" scale="80" fitToHeight="0" orientation="landscape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неправильное приложение</vt:lpstr>
      <vt:lpstr>Прил.№1</vt:lpstr>
      <vt:lpstr>Прил.№2</vt:lpstr>
      <vt:lpstr>Приложение к МП</vt:lpstr>
      <vt:lpstr>'Приложение к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2022-03-29T03:13:23Z</dcterms:modified>
</cp:coreProperties>
</file>