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5255" windowHeight="8685"/>
  </bookViews>
  <sheets>
    <sheet name="год2016" sheetId="9" r:id="rId1"/>
  </sheets>
  <calcPr calcId="145621"/>
</workbook>
</file>

<file path=xl/calcChain.xml><?xml version="1.0" encoding="utf-8"?>
<calcChain xmlns="http://schemas.openxmlformats.org/spreadsheetml/2006/main">
  <c r="H228" i="9" l="1"/>
  <c r="H229" i="9"/>
  <c r="H230" i="9"/>
  <c r="C254" i="9" l="1"/>
  <c r="H254" i="9"/>
  <c r="M254" i="9"/>
  <c r="C235" i="9" l="1"/>
  <c r="H235" i="9"/>
  <c r="M235" i="9"/>
  <c r="M234" i="9"/>
  <c r="M233" i="9"/>
  <c r="M232" i="9"/>
  <c r="O231" i="9"/>
  <c r="N231" i="9"/>
  <c r="M230" i="9"/>
  <c r="M229" i="9"/>
  <c r="M228" i="9"/>
  <c r="O227" i="9"/>
  <c r="N227" i="9"/>
  <c r="H234" i="9"/>
  <c r="H233" i="9"/>
  <c r="H232" i="9"/>
  <c r="J231" i="9"/>
  <c r="I231" i="9"/>
  <c r="H231" i="9" s="1"/>
  <c r="J227" i="9"/>
  <c r="J236" i="9" s="1"/>
  <c r="I227" i="9"/>
  <c r="D227" i="9"/>
  <c r="E231" i="9"/>
  <c r="E227" i="9"/>
  <c r="D231" i="9"/>
  <c r="R231" i="9" s="1"/>
  <c r="C234" i="9"/>
  <c r="C233" i="9"/>
  <c r="C232" i="9"/>
  <c r="C230" i="9"/>
  <c r="C229" i="9"/>
  <c r="C228" i="9"/>
  <c r="N220" i="9"/>
  <c r="M222" i="9"/>
  <c r="H222" i="9"/>
  <c r="H221" i="9"/>
  <c r="D220" i="9"/>
  <c r="C222" i="9"/>
  <c r="N223" i="9"/>
  <c r="M214" i="9"/>
  <c r="M213" i="9"/>
  <c r="N215" i="9"/>
  <c r="M215" i="9" s="1"/>
  <c r="C214" i="9"/>
  <c r="C213" i="9"/>
  <c r="D100" i="9"/>
  <c r="N100" i="9"/>
  <c r="I43" i="9"/>
  <c r="N80" i="9"/>
  <c r="M79" i="9"/>
  <c r="N43" i="9"/>
  <c r="M78" i="9"/>
  <c r="N75" i="9"/>
  <c r="E236" i="9" l="1"/>
  <c r="I236" i="9"/>
  <c r="H227" i="9"/>
  <c r="C227" i="9"/>
  <c r="R227" i="9"/>
  <c r="D236" i="9"/>
  <c r="C236" i="9" s="1"/>
  <c r="C231" i="9"/>
  <c r="N236" i="9"/>
  <c r="M231" i="9"/>
  <c r="O236" i="9"/>
  <c r="M227" i="9"/>
  <c r="H236" i="9"/>
  <c r="O263" i="9"/>
  <c r="M262" i="9"/>
  <c r="M261" i="9"/>
  <c r="M260" i="9"/>
  <c r="M259" i="9"/>
  <c r="M258" i="9"/>
  <c r="M257" i="9"/>
  <c r="M255" i="9"/>
  <c r="Q253" i="9"/>
  <c r="P253" i="9"/>
  <c r="O253" i="9"/>
  <c r="N253" i="9"/>
  <c r="M252" i="9"/>
  <c r="M251" i="9"/>
  <c r="M250" i="9"/>
  <c r="M249" i="9"/>
  <c r="M248" i="9"/>
  <c r="M247" i="9"/>
  <c r="M246" i="9"/>
  <c r="M245" i="9"/>
  <c r="M244" i="9"/>
  <c r="Q242" i="9"/>
  <c r="P242" i="9"/>
  <c r="O242" i="9"/>
  <c r="N242" i="9"/>
  <c r="J263" i="9"/>
  <c r="I263" i="9"/>
  <c r="H262" i="9"/>
  <c r="H261" i="9"/>
  <c r="H260" i="9"/>
  <c r="H259" i="9"/>
  <c r="H258" i="9"/>
  <c r="H257" i="9"/>
  <c r="H255" i="9"/>
  <c r="L253" i="9"/>
  <c r="K253" i="9"/>
  <c r="J253" i="9"/>
  <c r="I253" i="9"/>
  <c r="H252" i="9"/>
  <c r="H251" i="9"/>
  <c r="H250" i="9"/>
  <c r="H249" i="9"/>
  <c r="H248" i="9"/>
  <c r="H247" i="9"/>
  <c r="H246" i="9"/>
  <c r="H245" i="9"/>
  <c r="H244" i="9"/>
  <c r="L242" i="9"/>
  <c r="K242" i="9"/>
  <c r="J242" i="9"/>
  <c r="I242" i="9"/>
  <c r="R236" i="9" l="1"/>
  <c r="N263" i="9"/>
  <c r="M236" i="9"/>
  <c r="H253" i="9"/>
  <c r="L263" i="9"/>
  <c r="L265" i="9" s="1"/>
  <c r="P263" i="9"/>
  <c r="H242" i="9"/>
  <c r="K263" i="9"/>
  <c r="M242" i="9"/>
  <c r="M253" i="9"/>
  <c r="Q263" i="9"/>
  <c r="Q265" i="9" s="1"/>
  <c r="H263" i="9" l="1"/>
  <c r="M263" i="9"/>
  <c r="F242" i="9" l="1"/>
  <c r="G242" i="9"/>
  <c r="E242" i="9"/>
  <c r="D242" i="9"/>
  <c r="G253" i="9"/>
  <c r="E253" i="9"/>
  <c r="D253" i="9"/>
  <c r="F253" i="9"/>
  <c r="C252" i="9"/>
  <c r="C251" i="9"/>
  <c r="C250" i="9"/>
  <c r="C249" i="9"/>
  <c r="C248" i="9"/>
  <c r="C247" i="9"/>
  <c r="C246" i="9"/>
  <c r="C245" i="9"/>
  <c r="C244" i="9"/>
  <c r="N66" i="9"/>
  <c r="N24" i="9"/>
  <c r="C30" i="9"/>
  <c r="I181" i="9"/>
  <c r="H181" i="9" s="1"/>
  <c r="I172" i="9"/>
  <c r="D172" i="9"/>
  <c r="N155" i="9"/>
  <c r="M170" i="9"/>
  <c r="I155" i="9"/>
  <c r="H170" i="9"/>
  <c r="C171" i="9"/>
  <c r="C169" i="9"/>
  <c r="D155" i="9"/>
  <c r="C155" i="9" s="1"/>
  <c r="C170" i="9"/>
  <c r="D119" i="9"/>
  <c r="I119" i="9"/>
  <c r="H110" i="9"/>
  <c r="I109" i="9"/>
  <c r="H109" i="9" s="1"/>
  <c r="H108" i="9"/>
  <c r="I107" i="9"/>
  <c r="H106" i="9"/>
  <c r="H105" i="9"/>
  <c r="H104" i="9"/>
  <c r="H103" i="9"/>
  <c r="H102" i="9"/>
  <c r="H101" i="9"/>
  <c r="I100" i="9"/>
  <c r="H100" i="9" s="1"/>
  <c r="H99" i="9"/>
  <c r="H98" i="9"/>
  <c r="H97" i="9"/>
  <c r="H96" i="9"/>
  <c r="I95" i="9"/>
  <c r="H94" i="9"/>
  <c r="H93" i="9"/>
  <c r="H92" i="9"/>
  <c r="I91" i="9"/>
  <c r="C110" i="9"/>
  <c r="D109" i="9"/>
  <c r="C109" i="9" s="1"/>
  <c r="C108" i="9"/>
  <c r="D107" i="9"/>
  <c r="C106" i="9"/>
  <c r="C105" i="9"/>
  <c r="C104" i="9"/>
  <c r="C103" i="9"/>
  <c r="C102" i="9"/>
  <c r="C101" i="9"/>
  <c r="C99" i="9"/>
  <c r="C98" i="9"/>
  <c r="C97" i="9"/>
  <c r="C96" i="9"/>
  <c r="D95" i="9"/>
  <c r="C94" i="9"/>
  <c r="C93" i="9"/>
  <c r="C92" i="9"/>
  <c r="D91" i="9"/>
  <c r="C262" i="9"/>
  <c r="C261" i="9"/>
  <c r="C260" i="9"/>
  <c r="C259" i="9"/>
  <c r="C258" i="9"/>
  <c r="C257" i="9"/>
  <c r="C255" i="9"/>
  <c r="P240" i="9"/>
  <c r="O240" i="9"/>
  <c r="N240" i="9"/>
  <c r="K240" i="9"/>
  <c r="J240" i="9"/>
  <c r="I240" i="9"/>
  <c r="F240" i="9"/>
  <c r="E240" i="9"/>
  <c r="D240" i="9"/>
  <c r="M239" i="9"/>
  <c r="C239" i="9"/>
  <c r="M238" i="9"/>
  <c r="M240" i="9" s="1"/>
  <c r="H238" i="9"/>
  <c r="C238" i="9"/>
  <c r="C240" i="9" s="1"/>
  <c r="P225" i="9"/>
  <c r="P236" i="9" s="1"/>
  <c r="O225" i="9"/>
  <c r="K225" i="9"/>
  <c r="K236" i="9" s="1"/>
  <c r="J225" i="9"/>
  <c r="F225" i="9"/>
  <c r="E225" i="9"/>
  <c r="M224" i="9"/>
  <c r="H224" i="9"/>
  <c r="C224" i="9"/>
  <c r="M223" i="9"/>
  <c r="I223" i="9"/>
  <c r="I225" i="9" s="1"/>
  <c r="F223" i="9"/>
  <c r="E223" i="9"/>
  <c r="D223" i="9"/>
  <c r="M221" i="9"/>
  <c r="C221" i="9"/>
  <c r="M220" i="9"/>
  <c r="H220" i="9"/>
  <c r="F220" i="9"/>
  <c r="E220" i="9"/>
  <c r="M219" i="9"/>
  <c r="H219" i="9"/>
  <c r="C219" i="9"/>
  <c r="M218" i="9"/>
  <c r="H218" i="9"/>
  <c r="C218" i="9"/>
  <c r="N217" i="9"/>
  <c r="M217" i="9" s="1"/>
  <c r="H217" i="9"/>
  <c r="F217" i="9"/>
  <c r="E217" i="9"/>
  <c r="D217" i="9"/>
  <c r="P215" i="9"/>
  <c r="O215" i="9"/>
  <c r="K215" i="9"/>
  <c r="J215" i="9"/>
  <c r="I215" i="9"/>
  <c r="F215" i="9"/>
  <c r="E215" i="9"/>
  <c r="D215" i="9"/>
  <c r="H214" i="9"/>
  <c r="H213" i="9"/>
  <c r="M210" i="9"/>
  <c r="H210" i="9"/>
  <c r="C210" i="9"/>
  <c r="M209" i="9"/>
  <c r="H209" i="9"/>
  <c r="C209" i="9"/>
  <c r="M208" i="9"/>
  <c r="H208" i="9"/>
  <c r="C208" i="9"/>
  <c r="M207" i="9"/>
  <c r="H207" i="9"/>
  <c r="C207" i="9"/>
  <c r="P206" i="9"/>
  <c r="O206" i="9"/>
  <c r="N206" i="9"/>
  <c r="K206" i="9"/>
  <c r="J206" i="9"/>
  <c r="I206" i="9"/>
  <c r="F206" i="9"/>
  <c r="E206" i="9"/>
  <c r="D206" i="9"/>
  <c r="M205" i="9"/>
  <c r="H205" i="9"/>
  <c r="M204" i="9"/>
  <c r="H204" i="9"/>
  <c r="C204" i="9"/>
  <c r="M203" i="9"/>
  <c r="H203" i="9"/>
  <c r="C203" i="9"/>
  <c r="M202" i="9"/>
  <c r="H202" i="9"/>
  <c r="C202" i="9"/>
  <c r="P201" i="9"/>
  <c r="O201" i="9"/>
  <c r="K201" i="9"/>
  <c r="J201" i="9"/>
  <c r="F201" i="9"/>
  <c r="E201" i="9"/>
  <c r="M200" i="9"/>
  <c r="H200" i="9"/>
  <c r="C200" i="9"/>
  <c r="M199" i="9"/>
  <c r="H199" i="9"/>
  <c r="C199" i="9"/>
  <c r="M198" i="9"/>
  <c r="H198" i="9"/>
  <c r="C198" i="9"/>
  <c r="M197" i="9"/>
  <c r="H197" i="9"/>
  <c r="C197" i="9"/>
  <c r="P196" i="9"/>
  <c r="O196" i="9"/>
  <c r="N196" i="9"/>
  <c r="N211" i="9" s="1"/>
  <c r="K196" i="9"/>
  <c r="J196" i="9"/>
  <c r="I196" i="9"/>
  <c r="I211" i="9" s="1"/>
  <c r="F196" i="9"/>
  <c r="E196" i="9"/>
  <c r="D196" i="9"/>
  <c r="D211" i="9" s="1"/>
  <c r="M193" i="9"/>
  <c r="H193" i="9"/>
  <c r="C193" i="9"/>
  <c r="M192" i="9"/>
  <c r="H192" i="9"/>
  <c r="C192" i="9"/>
  <c r="M191" i="9"/>
  <c r="H191" i="9"/>
  <c r="C191" i="9"/>
  <c r="M190" i="9"/>
  <c r="H190" i="9"/>
  <c r="C190" i="9"/>
  <c r="M189" i="9"/>
  <c r="H189" i="9"/>
  <c r="C189" i="9"/>
  <c r="M188" i="9"/>
  <c r="H188" i="9"/>
  <c r="C188" i="9"/>
  <c r="M187" i="9"/>
  <c r="H187" i="9"/>
  <c r="C187" i="9"/>
  <c r="M186" i="9"/>
  <c r="H186" i="9"/>
  <c r="C186" i="9"/>
  <c r="M185" i="9"/>
  <c r="H185" i="9"/>
  <c r="C185" i="9"/>
  <c r="M184" i="9"/>
  <c r="H184" i="9"/>
  <c r="C184" i="9"/>
  <c r="M183" i="9"/>
  <c r="H183" i="9"/>
  <c r="C183" i="9"/>
  <c r="M182" i="9"/>
  <c r="H182" i="9"/>
  <c r="C182" i="9"/>
  <c r="N181" i="9"/>
  <c r="M181" i="9" s="1"/>
  <c r="D181" i="9"/>
  <c r="C181" i="9" s="1"/>
  <c r="M180" i="9"/>
  <c r="H180" i="9"/>
  <c r="C180" i="9"/>
  <c r="M179" i="9"/>
  <c r="H179" i="9"/>
  <c r="C179" i="9"/>
  <c r="M178" i="9"/>
  <c r="H178" i="9"/>
  <c r="C178" i="9"/>
  <c r="M177" i="9"/>
  <c r="H177" i="9"/>
  <c r="C177" i="9"/>
  <c r="M176" i="9"/>
  <c r="H176" i="9"/>
  <c r="C176" i="9"/>
  <c r="M175" i="9"/>
  <c r="H175" i="9"/>
  <c r="C175" i="9"/>
  <c r="M174" i="9"/>
  <c r="H174" i="9"/>
  <c r="C174" i="9"/>
  <c r="M173" i="9"/>
  <c r="H173" i="9"/>
  <c r="C173" i="9"/>
  <c r="P172" i="9"/>
  <c r="P194" i="9" s="1"/>
  <c r="O172" i="9"/>
  <c r="O194" i="9" s="1"/>
  <c r="N172" i="9"/>
  <c r="K172" i="9"/>
  <c r="K194" i="9" s="1"/>
  <c r="J172" i="9"/>
  <c r="J194" i="9" s="1"/>
  <c r="F172" i="9"/>
  <c r="F194" i="9" s="1"/>
  <c r="E172" i="9"/>
  <c r="E194" i="9" s="1"/>
  <c r="M171" i="9"/>
  <c r="H171" i="9"/>
  <c r="M169" i="9"/>
  <c r="H169" i="9"/>
  <c r="M168" i="9"/>
  <c r="H168" i="9"/>
  <c r="C168" i="9"/>
  <c r="M167" i="9"/>
  <c r="H167" i="9"/>
  <c r="C167" i="9"/>
  <c r="M166" i="9"/>
  <c r="H166" i="9"/>
  <c r="C166" i="9"/>
  <c r="M165" i="9"/>
  <c r="H165" i="9"/>
  <c r="C165" i="9"/>
  <c r="M164" i="9"/>
  <c r="H164" i="9"/>
  <c r="C164" i="9"/>
  <c r="M163" i="9"/>
  <c r="H163" i="9"/>
  <c r="C163" i="9"/>
  <c r="M162" i="9"/>
  <c r="H162" i="9"/>
  <c r="C162" i="9"/>
  <c r="M161" i="9"/>
  <c r="H161" i="9"/>
  <c r="C161" i="9"/>
  <c r="M160" i="9"/>
  <c r="H160" i="9"/>
  <c r="C160" i="9"/>
  <c r="M159" i="9"/>
  <c r="H159" i="9"/>
  <c r="C159" i="9"/>
  <c r="M158" i="9"/>
  <c r="H158" i="9"/>
  <c r="C158" i="9"/>
  <c r="M157" i="9"/>
  <c r="H157" i="9"/>
  <c r="C157" i="9"/>
  <c r="M156" i="9"/>
  <c r="H156" i="9"/>
  <c r="C156" i="9"/>
  <c r="H155" i="9"/>
  <c r="M152" i="9"/>
  <c r="H152" i="9"/>
  <c r="C152" i="9"/>
  <c r="N151" i="9"/>
  <c r="M151" i="9" s="1"/>
  <c r="I151" i="9"/>
  <c r="H151" i="9" s="1"/>
  <c r="D151" i="9"/>
  <c r="C151" i="9" s="1"/>
  <c r="M150" i="9"/>
  <c r="H150" i="9"/>
  <c r="C150" i="9"/>
  <c r="M149" i="9"/>
  <c r="H149" i="9"/>
  <c r="C149" i="9"/>
  <c r="M148" i="9"/>
  <c r="H148" i="9"/>
  <c r="C148" i="9"/>
  <c r="M147" i="9"/>
  <c r="H147" i="9"/>
  <c r="C147" i="9"/>
  <c r="M146" i="9"/>
  <c r="H146" i="9"/>
  <c r="C146" i="9"/>
  <c r="M145" i="9"/>
  <c r="H145" i="9"/>
  <c r="C145" i="9"/>
  <c r="M144" i="9"/>
  <c r="H144" i="9"/>
  <c r="C144" i="9"/>
  <c r="M143" i="9"/>
  <c r="H143" i="9"/>
  <c r="C143" i="9"/>
  <c r="M142" i="9"/>
  <c r="H142" i="9"/>
  <c r="C142" i="9"/>
  <c r="M141" i="9"/>
  <c r="H141" i="9"/>
  <c r="C141" i="9"/>
  <c r="P140" i="9"/>
  <c r="O140" i="9"/>
  <c r="N140" i="9"/>
  <c r="K140" i="9"/>
  <c r="J140" i="9"/>
  <c r="I140" i="9"/>
  <c r="F140" i="9"/>
  <c r="E140" i="9"/>
  <c r="D140" i="9"/>
  <c r="M139" i="9"/>
  <c r="H139" i="9"/>
  <c r="C139" i="9"/>
  <c r="M138" i="9"/>
  <c r="H138" i="9"/>
  <c r="C138" i="9"/>
  <c r="M137" i="9"/>
  <c r="H137" i="9"/>
  <c r="C137" i="9"/>
  <c r="M136" i="9"/>
  <c r="H136" i="9"/>
  <c r="C136" i="9"/>
  <c r="M135" i="9"/>
  <c r="H135" i="9"/>
  <c r="C135" i="9"/>
  <c r="M134" i="9"/>
  <c r="H134" i="9"/>
  <c r="C134" i="9"/>
  <c r="M133" i="9"/>
  <c r="H133" i="9"/>
  <c r="C133" i="9"/>
  <c r="M132" i="9"/>
  <c r="H132" i="9"/>
  <c r="C132" i="9"/>
  <c r="M131" i="9"/>
  <c r="H131" i="9"/>
  <c r="C131" i="9"/>
  <c r="M130" i="9"/>
  <c r="H130" i="9"/>
  <c r="C130" i="9"/>
  <c r="M129" i="9"/>
  <c r="H129" i="9"/>
  <c r="C129" i="9"/>
  <c r="M128" i="9"/>
  <c r="H128" i="9"/>
  <c r="C128" i="9"/>
  <c r="M127" i="9"/>
  <c r="H127" i="9"/>
  <c r="C127" i="9"/>
  <c r="M126" i="9"/>
  <c r="H126" i="9"/>
  <c r="C126" i="9"/>
  <c r="M125" i="9"/>
  <c r="H125" i="9"/>
  <c r="C125" i="9"/>
  <c r="P124" i="9"/>
  <c r="O124" i="9"/>
  <c r="N124" i="9"/>
  <c r="K124" i="9"/>
  <c r="J124" i="9"/>
  <c r="J153" i="9" s="1"/>
  <c r="I124" i="9"/>
  <c r="F124" i="9"/>
  <c r="F153" i="9" s="1"/>
  <c r="E124" i="9"/>
  <c r="D124" i="9"/>
  <c r="P122" i="9"/>
  <c r="O122" i="9"/>
  <c r="N122" i="9"/>
  <c r="K122" i="9"/>
  <c r="J122" i="9"/>
  <c r="F122" i="9"/>
  <c r="E122" i="9"/>
  <c r="D122" i="9"/>
  <c r="M121" i="9"/>
  <c r="M122" i="9" s="1"/>
  <c r="H121" i="9"/>
  <c r="C121" i="9"/>
  <c r="C122" i="9" s="1"/>
  <c r="P119" i="9"/>
  <c r="O119" i="9"/>
  <c r="N119" i="9"/>
  <c r="K119" i="9"/>
  <c r="J119" i="9"/>
  <c r="F119" i="9"/>
  <c r="E119" i="9"/>
  <c r="M118" i="9"/>
  <c r="H118" i="9"/>
  <c r="C118" i="9"/>
  <c r="M117" i="9"/>
  <c r="H117" i="9"/>
  <c r="C117" i="9"/>
  <c r="M116" i="9"/>
  <c r="H116" i="9"/>
  <c r="C116" i="9"/>
  <c r="P114" i="9"/>
  <c r="O114" i="9"/>
  <c r="N114" i="9"/>
  <c r="K114" i="9"/>
  <c r="J114" i="9"/>
  <c r="I114" i="9"/>
  <c r="F114" i="9"/>
  <c r="E114" i="9"/>
  <c r="D114" i="9"/>
  <c r="M113" i="9"/>
  <c r="M114" i="9" s="1"/>
  <c r="R114" i="9" s="1"/>
  <c r="H113" i="9"/>
  <c r="H114" i="9" s="1"/>
  <c r="C113" i="9"/>
  <c r="C114" i="9" s="1"/>
  <c r="M110" i="9"/>
  <c r="N109" i="9"/>
  <c r="M109" i="9" s="1"/>
  <c r="M108" i="9"/>
  <c r="P107" i="9"/>
  <c r="O107" i="9"/>
  <c r="N107" i="9"/>
  <c r="K107" i="9"/>
  <c r="J107" i="9"/>
  <c r="F107" i="9"/>
  <c r="E107" i="9"/>
  <c r="M106" i="9"/>
  <c r="M105" i="9"/>
  <c r="M104" i="9"/>
  <c r="M103" i="9"/>
  <c r="M102" i="9"/>
  <c r="M101" i="9"/>
  <c r="M100" i="9"/>
  <c r="F100" i="9"/>
  <c r="E100" i="9"/>
  <c r="M99" i="9"/>
  <c r="M98" i="9"/>
  <c r="M97" i="9"/>
  <c r="M96" i="9"/>
  <c r="P95" i="9"/>
  <c r="O95" i="9"/>
  <c r="N95" i="9"/>
  <c r="K95" i="9"/>
  <c r="J95" i="9"/>
  <c r="F95" i="9"/>
  <c r="E95" i="9"/>
  <c r="M94" i="9"/>
  <c r="M93" i="9"/>
  <c r="M92" i="9"/>
  <c r="P91" i="9"/>
  <c r="O91" i="9"/>
  <c r="N91" i="9"/>
  <c r="K91" i="9"/>
  <c r="J91" i="9"/>
  <c r="F91" i="9"/>
  <c r="E91" i="9"/>
  <c r="M88" i="9"/>
  <c r="H88" i="9"/>
  <c r="C88" i="9"/>
  <c r="M87" i="9"/>
  <c r="H87" i="9"/>
  <c r="C87" i="9"/>
  <c r="M86" i="9"/>
  <c r="H86" i="9"/>
  <c r="C86" i="9"/>
  <c r="M85" i="9"/>
  <c r="H85" i="9"/>
  <c r="C85" i="9"/>
  <c r="M84" i="9"/>
  <c r="H84" i="9"/>
  <c r="C84" i="9"/>
  <c r="M83" i="9"/>
  <c r="H83" i="9"/>
  <c r="C83" i="9"/>
  <c r="M82" i="9"/>
  <c r="H82" i="9"/>
  <c r="C82" i="9"/>
  <c r="M81" i="9"/>
  <c r="H81" i="9"/>
  <c r="C81" i="9"/>
  <c r="P80" i="9"/>
  <c r="O80" i="9"/>
  <c r="K80" i="9"/>
  <c r="J80" i="9"/>
  <c r="I80" i="9"/>
  <c r="F80" i="9"/>
  <c r="E80" i="9"/>
  <c r="D80" i="9"/>
  <c r="H79" i="9"/>
  <c r="C79" i="9"/>
  <c r="H78" i="9"/>
  <c r="C78" i="9"/>
  <c r="M77" i="9"/>
  <c r="H77" i="9"/>
  <c r="C77" i="9"/>
  <c r="M76" i="9"/>
  <c r="H76" i="9"/>
  <c r="C76" i="9"/>
  <c r="P75" i="9"/>
  <c r="O75" i="9"/>
  <c r="K75" i="9"/>
  <c r="J75" i="9"/>
  <c r="F75" i="9"/>
  <c r="E75" i="9"/>
  <c r="D75" i="9"/>
  <c r="M74" i="9"/>
  <c r="H74" i="9"/>
  <c r="C74" i="9"/>
  <c r="M73" i="9"/>
  <c r="H73" i="9"/>
  <c r="C73" i="9"/>
  <c r="M72" i="9"/>
  <c r="H72" i="9"/>
  <c r="C72" i="9"/>
  <c r="M71" i="9"/>
  <c r="H71" i="9"/>
  <c r="C71" i="9"/>
  <c r="M70" i="9"/>
  <c r="H70" i="9"/>
  <c r="C70" i="9"/>
  <c r="M69" i="9"/>
  <c r="H69" i="9"/>
  <c r="C69" i="9"/>
  <c r="M68" i="9"/>
  <c r="H68" i="9"/>
  <c r="C68" i="9"/>
  <c r="M67" i="9"/>
  <c r="H67" i="9"/>
  <c r="C67" i="9"/>
  <c r="P66" i="9"/>
  <c r="O66" i="9"/>
  <c r="K66" i="9"/>
  <c r="J66" i="9"/>
  <c r="I66" i="9"/>
  <c r="F66" i="9"/>
  <c r="E66" i="9"/>
  <c r="D66" i="9"/>
  <c r="M65" i="9"/>
  <c r="H65" i="9"/>
  <c r="C65" i="9"/>
  <c r="M64" i="9"/>
  <c r="H64" i="9"/>
  <c r="C64" i="9"/>
  <c r="M63" i="9"/>
  <c r="H63" i="9"/>
  <c r="C63" i="9"/>
  <c r="M62" i="9"/>
  <c r="H62" i="9"/>
  <c r="C62" i="9"/>
  <c r="M61" i="9"/>
  <c r="H61" i="9"/>
  <c r="C61" i="9"/>
  <c r="M60" i="9"/>
  <c r="H60" i="9"/>
  <c r="C60" i="9"/>
  <c r="M59" i="9"/>
  <c r="H59" i="9"/>
  <c r="C59" i="9"/>
  <c r="N58" i="9"/>
  <c r="M58" i="9" s="1"/>
  <c r="I58" i="9"/>
  <c r="H58" i="9" s="1"/>
  <c r="D58" i="9"/>
  <c r="M57" i="9"/>
  <c r="H57" i="9"/>
  <c r="C57" i="9"/>
  <c r="M56" i="9"/>
  <c r="H56" i="9"/>
  <c r="C56" i="9"/>
  <c r="M55" i="9"/>
  <c r="H55" i="9"/>
  <c r="C55" i="9"/>
  <c r="M54" i="9"/>
  <c r="H54" i="9"/>
  <c r="C54" i="9"/>
  <c r="M53" i="9"/>
  <c r="H53" i="9"/>
  <c r="C53" i="9"/>
  <c r="N52" i="9"/>
  <c r="M52" i="9" s="1"/>
  <c r="I52" i="9"/>
  <c r="D52" i="9"/>
  <c r="C52" i="9" s="1"/>
  <c r="P51" i="9"/>
  <c r="O51" i="9"/>
  <c r="N51" i="9"/>
  <c r="K51" i="9"/>
  <c r="J51" i="9"/>
  <c r="F51" i="9"/>
  <c r="E51" i="9"/>
  <c r="M50" i="9"/>
  <c r="H50" i="9"/>
  <c r="C50" i="9"/>
  <c r="M49" i="9"/>
  <c r="H49" i="9"/>
  <c r="C49" i="9"/>
  <c r="M48" i="9"/>
  <c r="H48" i="9"/>
  <c r="C48" i="9"/>
  <c r="M47" i="9"/>
  <c r="H47" i="9"/>
  <c r="C47" i="9"/>
  <c r="M46" i="9"/>
  <c r="H46" i="9"/>
  <c r="C46" i="9"/>
  <c r="M45" i="9"/>
  <c r="H45" i="9"/>
  <c r="C45" i="9"/>
  <c r="M44" i="9"/>
  <c r="H44" i="9"/>
  <c r="C44" i="9"/>
  <c r="P43" i="9"/>
  <c r="O43" i="9"/>
  <c r="M43" i="9"/>
  <c r="K43" i="9"/>
  <c r="J43" i="9"/>
  <c r="F43" i="9"/>
  <c r="E43" i="9"/>
  <c r="D43" i="9"/>
  <c r="M42" i="9"/>
  <c r="H42" i="9"/>
  <c r="C42" i="9"/>
  <c r="P41" i="9"/>
  <c r="O41" i="9"/>
  <c r="N41" i="9"/>
  <c r="K41" i="9"/>
  <c r="J41" i="9"/>
  <c r="I41" i="9"/>
  <c r="F41" i="9"/>
  <c r="E41" i="9"/>
  <c r="D41" i="9"/>
  <c r="M40" i="9"/>
  <c r="H40" i="9"/>
  <c r="C40" i="9"/>
  <c r="P39" i="9"/>
  <c r="O39" i="9"/>
  <c r="N39" i="9"/>
  <c r="K39" i="9"/>
  <c r="J39" i="9"/>
  <c r="F39" i="9"/>
  <c r="E39" i="9"/>
  <c r="D39" i="9"/>
  <c r="M38" i="9"/>
  <c r="M37" i="9" s="1"/>
  <c r="H38" i="9"/>
  <c r="H37" i="9" s="1"/>
  <c r="C38" i="9"/>
  <c r="P37" i="9"/>
  <c r="O37" i="9"/>
  <c r="N37" i="9"/>
  <c r="K37" i="9"/>
  <c r="J37" i="9"/>
  <c r="I37" i="9"/>
  <c r="F37" i="9"/>
  <c r="E37" i="9"/>
  <c r="D37" i="9"/>
  <c r="C37" i="9" s="1"/>
  <c r="M36" i="9"/>
  <c r="H36" i="9"/>
  <c r="C36" i="9"/>
  <c r="M35" i="9"/>
  <c r="H35" i="9"/>
  <c r="C35" i="9"/>
  <c r="M34" i="9"/>
  <c r="H34" i="9"/>
  <c r="C34" i="9"/>
  <c r="M33" i="9"/>
  <c r="H33" i="9"/>
  <c r="C33" i="9"/>
  <c r="M32" i="9"/>
  <c r="H32" i="9"/>
  <c r="C32" i="9"/>
  <c r="P31" i="9"/>
  <c r="O31" i="9"/>
  <c r="N31" i="9"/>
  <c r="K31" i="9"/>
  <c r="J31" i="9"/>
  <c r="I31" i="9"/>
  <c r="F31" i="9"/>
  <c r="E31" i="9"/>
  <c r="D31" i="9"/>
  <c r="M30" i="9"/>
  <c r="H30" i="9"/>
  <c r="M29" i="9"/>
  <c r="H29" i="9"/>
  <c r="C29" i="9"/>
  <c r="M28" i="9"/>
  <c r="H28" i="9"/>
  <c r="C28" i="9"/>
  <c r="M27" i="9"/>
  <c r="H27" i="9"/>
  <c r="C27" i="9"/>
  <c r="M26" i="9"/>
  <c r="H26" i="9"/>
  <c r="C26" i="9"/>
  <c r="M25" i="9"/>
  <c r="H25" i="9"/>
  <c r="C25" i="9"/>
  <c r="P24" i="9"/>
  <c r="O24" i="9"/>
  <c r="K24" i="9"/>
  <c r="J24" i="9"/>
  <c r="I24" i="9"/>
  <c r="F24" i="9"/>
  <c r="E24" i="9"/>
  <c r="D24" i="9"/>
  <c r="M23" i="9"/>
  <c r="H23" i="9"/>
  <c r="C23" i="9"/>
  <c r="M22" i="9"/>
  <c r="H22" i="9"/>
  <c r="C22" i="9"/>
  <c r="M21" i="9"/>
  <c r="H21" i="9"/>
  <c r="C21" i="9"/>
  <c r="M20" i="9"/>
  <c r="H20" i="9"/>
  <c r="C20" i="9"/>
  <c r="P19" i="9"/>
  <c r="O19" i="9"/>
  <c r="N19" i="9"/>
  <c r="K19" i="9"/>
  <c r="J19" i="9"/>
  <c r="I19" i="9"/>
  <c r="F19" i="9"/>
  <c r="E19" i="9"/>
  <c r="D19" i="9"/>
  <c r="C19" i="9" s="1"/>
  <c r="M18" i="9"/>
  <c r="H18" i="9"/>
  <c r="C18" i="9"/>
  <c r="M17" i="9"/>
  <c r="H17" i="9"/>
  <c r="C17" i="9"/>
  <c r="P16" i="9"/>
  <c r="O16" i="9"/>
  <c r="N16" i="9"/>
  <c r="K16" i="9"/>
  <c r="J16" i="9"/>
  <c r="I16" i="9"/>
  <c r="F16" i="9"/>
  <c r="E16" i="9"/>
  <c r="D16" i="9"/>
  <c r="C16" i="9" s="1"/>
  <c r="M15" i="9"/>
  <c r="H15" i="9"/>
  <c r="C15" i="9"/>
  <c r="M14" i="9"/>
  <c r="H14" i="9"/>
  <c r="C14" i="9"/>
  <c r="M13" i="9"/>
  <c r="H13" i="9"/>
  <c r="C13" i="9"/>
  <c r="M12" i="9"/>
  <c r="H12" i="9"/>
  <c r="C12" i="9"/>
  <c r="M11" i="9"/>
  <c r="H11" i="9"/>
  <c r="C11" i="9"/>
  <c r="P10" i="9"/>
  <c r="O10" i="9"/>
  <c r="N10" i="9"/>
  <c r="K10" i="9"/>
  <c r="J10" i="9"/>
  <c r="I10" i="9"/>
  <c r="F10" i="9"/>
  <c r="E10" i="9"/>
  <c r="D10" i="9"/>
  <c r="F236" i="9" l="1"/>
  <c r="R223" i="9"/>
  <c r="R109" i="9"/>
  <c r="O265" i="9"/>
  <c r="H52" i="9"/>
  <c r="I51" i="9"/>
  <c r="H51" i="9" s="1"/>
  <c r="H80" i="9"/>
  <c r="E263" i="9"/>
  <c r="G263" i="9"/>
  <c r="G265" i="9" s="1"/>
  <c r="C253" i="9"/>
  <c r="F263" i="9"/>
  <c r="C242" i="9"/>
  <c r="C119" i="9"/>
  <c r="O211" i="9"/>
  <c r="M211" i="9" s="1"/>
  <c r="J9" i="9"/>
  <c r="J89" i="9" s="1"/>
  <c r="F211" i="9"/>
  <c r="K211" i="9"/>
  <c r="M206" i="9"/>
  <c r="C95" i="9"/>
  <c r="H119" i="9"/>
  <c r="R151" i="9"/>
  <c r="H95" i="9"/>
  <c r="C91" i="9"/>
  <c r="E111" i="9"/>
  <c r="H196" i="9"/>
  <c r="H201" i="9"/>
  <c r="C206" i="9"/>
  <c r="H206" i="9"/>
  <c r="C223" i="9"/>
  <c r="C124" i="9"/>
  <c r="M140" i="9"/>
  <c r="H91" i="9"/>
  <c r="C107" i="9"/>
  <c r="H107" i="9"/>
  <c r="H41" i="9"/>
  <c r="N194" i="9"/>
  <c r="M172" i="9"/>
  <c r="C100" i="9"/>
  <c r="R100" i="9" s="1"/>
  <c r="D9" i="9"/>
  <c r="C24" i="9"/>
  <c r="C66" i="9"/>
  <c r="C215" i="9"/>
  <c r="C31" i="9"/>
  <c r="M39" i="9"/>
  <c r="C41" i="9"/>
  <c r="M16" i="9"/>
  <c r="M19" i="9"/>
  <c r="R19" i="9" s="1"/>
  <c r="M91" i="9"/>
  <c r="F9" i="9"/>
  <c r="F89" i="9" s="1"/>
  <c r="K9" i="9"/>
  <c r="K89" i="9" s="1"/>
  <c r="P9" i="9"/>
  <c r="P89" i="9" s="1"/>
  <c r="P265" i="9" s="1"/>
  <c r="H39" i="9"/>
  <c r="C43" i="9"/>
  <c r="R43" i="9" s="1"/>
  <c r="D51" i="9"/>
  <c r="C51" i="9" s="1"/>
  <c r="M75" i="9"/>
  <c r="O9" i="9"/>
  <c r="O89" i="9" s="1"/>
  <c r="H19" i="9"/>
  <c r="M119" i="9"/>
  <c r="R119" i="9" s="1"/>
  <c r="H122" i="9"/>
  <c r="R240" i="9"/>
  <c r="K153" i="9"/>
  <c r="O153" i="9"/>
  <c r="P211" i="9"/>
  <c r="E9" i="9"/>
  <c r="E89" i="9" s="1"/>
  <c r="C58" i="9"/>
  <c r="D111" i="9"/>
  <c r="J111" i="9"/>
  <c r="M107" i="9"/>
  <c r="E153" i="9"/>
  <c r="J211" i="9"/>
  <c r="J265" i="9" s="1"/>
  <c r="M201" i="9"/>
  <c r="C10" i="9"/>
  <c r="C39" i="9"/>
  <c r="H43" i="9"/>
  <c r="M80" i="9"/>
  <c r="P111" i="9"/>
  <c r="F111" i="9"/>
  <c r="H10" i="9"/>
  <c r="M10" i="9"/>
  <c r="H16" i="9"/>
  <c r="H24" i="9"/>
  <c r="M24" i="9"/>
  <c r="H31" i="9"/>
  <c r="M31" i="9"/>
  <c r="R31" i="9" s="1"/>
  <c r="M41" i="9"/>
  <c r="M51" i="9"/>
  <c r="H66" i="9"/>
  <c r="M66" i="9"/>
  <c r="C75" i="9"/>
  <c r="H75" i="9"/>
  <c r="C80" i="9"/>
  <c r="K111" i="9"/>
  <c r="O111" i="9"/>
  <c r="M95" i="9"/>
  <c r="R95" i="9" s="1"/>
  <c r="I111" i="9"/>
  <c r="I153" i="9"/>
  <c r="H153" i="9" s="1"/>
  <c r="N153" i="9"/>
  <c r="M153" i="9" s="1"/>
  <c r="C140" i="9"/>
  <c r="H140" i="9"/>
  <c r="P153" i="9"/>
  <c r="D194" i="9"/>
  <c r="C172" i="9"/>
  <c r="C201" i="9"/>
  <c r="H215" i="9"/>
  <c r="C217" i="9"/>
  <c r="R217" i="9" s="1"/>
  <c r="C220" i="9"/>
  <c r="R220" i="9" s="1"/>
  <c r="H225" i="9"/>
  <c r="H240" i="9"/>
  <c r="D263" i="9"/>
  <c r="R16" i="9"/>
  <c r="R122" i="9"/>
  <c r="R181" i="9"/>
  <c r="N111" i="9"/>
  <c r="M111" i="9" s="1"/>
  <c r="D153" i="9"/>
  <c r="I194" i="9"/>
  <c r="E211" i="9"/>
  <c r="D225" i="9"/>
  <c r="C225" i="9" s="1"/>
  <c r="N9" i="9"/>
  <c r="M124" i="9"/>
  <c r="R124" i="9" s="1"/>
  <c r="H172" i="9"/>
  <c r="H194" i="9" s="1"/>
  <c r="C196" i="9"/>
  <c r="N225" i="9"/>
  <c r="M225" i="9" s="1"/>
  <c r="I9" i="9"/>
  <c r="H124" i="9"/>
  <c r="M155" i="9"/>
  <c r="M196" i="9"/>
  <c r="H223" i="9"/>
  <c r="C263" i="9" l="1"/>
  <c r="R263" i="9" s="1"/>
  <c r="K265" i="9"/>
  <c r="E265" i="9"/>
  <c r="R24" i="9"/>
  <c r="I89" i="9"/>
  <c r="I265" i="9" s="1"/>
  <c r="H265" i="9" s="1"/>
  <c r="N89" i="9"/>
  <c r="R172" i="9"/>
  <c r="D89" i="9"/>
  <c r="C89" i="9" s="1"/>
  <c r="R75" i="9"/>
  <c r="H9" i="9"/>
  <c r="R140" i="9"/>
  <c r="C153" i="9"/>
  <c r="R153" i="9" s="1"/>
  <c r="R39" i="9"/>
  <c r="C9" i="9"/>
  <c r="H211" i="9"/>
  <c r="R41" i="9"/>
  <c r="F265" i="9"/>
  <c r="R10" i="9"/>
  <c r="C111" i="9"/>
  <c r="R111" i="9" s="1"/>
  <c r="R66" i="9"/>
  <c r="M9" i="9"/>
  <c r="R51" i="9"/>
  <c r="R80" i="9"/>
  <c r="R215" i="9"/>
  <c r="H111" i="9"/>
  <c r="R107" i="9"/>
  <c r="C194" i="9"/>
  <c r="M194" i="9"/>
  <c r="R155" i="9"/>
  <c r="C211" i="9"/>
  <c r="R91" i="9"/>
  <c r="R225" i="9"/>
  <c r="D265" i="9" l="1"/>
  <c r="R211" i="9"/>
  <c r="M89" i="9"/>
  <c r="R89" i="9" s="1"/>
  <c r="N265" i="9"/>
  <c r="M265" i="9" s="1"/>
  <c r="R9" i="9"/>
  <c r="R194" i="9"/>
  <c r="H89" i="9"/>
  <c r="C265" i="9" l="1"/>
  <c r="R265" i="9" l="1"/>
</calcChain>
</file>

<file path=xl/sharedStrings.xml><?xml version="1.0" encoding="utf-8"?>
<sst xmlns="http://schemas.openxmlformats.org/spreadsheetml/2006/main" count="396" uniqueCount="284">
  <si>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</si>
  <si>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</si>
  <si>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</si>
  <si>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</si>
  <si>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</si>
  <si>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</si>
  <si>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</si>
  <si>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</si>
  <si>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</si>
  <si>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</si>
  <si>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</si>
  <si>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</si>
  <si>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</si>
  <si>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 xml:space="preserve">финансовая поддержка 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</si>
  <si>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</si>
  <si>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</si>
  <si>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</si>
  <si>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</si>
  <si>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</si>
  <si>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</si>
  <si>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</si>
  <si>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</si>
  <si>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</si>
  <si>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</si>
  <si>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</si>
  <si>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</si>
  <si>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</si>
  <si>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</si>
  <si>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</si>
  <si>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</si>
  <si>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</si>
  <si>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</si>
  <si>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</si>
  <si>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</si>
  <si>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</si>
  <si>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</si>
  <si>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</si>
  <si>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</si>
  <si>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</si>
  <si>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</si>
  <si>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</si>
  <si>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</si>
  <si>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</si>
  <si>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</si>
  <si>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</si>
  <si>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</si>
  <si>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</si>
  <si>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</si>
  <si>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</si>
  <si>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</si>
  <si>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</si>
  <si>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</si>
  <si>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</si>
  <si>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</si>
  <si>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</si>
  <si>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</si>
  <si>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</si>
  <si>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</si>
  <si>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</si>
  <si>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</si>
  <si>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</si>
  <si>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</si>
  <si>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</si>
  <si>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</si>
  <si>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</si>
  <si>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</si>
  <si>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</si>
  <si>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</si>
  <si>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</si>
  <si>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</si>
  <si>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</si>
  <si>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>Санация территории от безнадзорных животных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</si>
  <si>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</si>
  <si>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</si>
  <si>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</si>
  <si>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</si>
  <si>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</si>
  <si>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</si>
  <si>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</si>
  <si>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</si>
  <si>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</si>
  <si>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</si>
  <si>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</si>
  <si>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</si>
  <si>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</si>
  <si>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</si>
  <si>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</si>
  <si>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</si>
  <si>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</si>
  <si>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</si>
  <si>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</si>
  <si>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</si>
  <si>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</si>
  <si>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</si>
  <si>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</si>
  <si>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</si>
  <si>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</si>
  <si>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</si>
  <si>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</si>
  <si>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</si>
  <si>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</si>
  <si>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</si>
  <si>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</si>
  <si>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Приобретение и использование компьютерной справочно-правовой системы  по законодательству России «Гарант»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</si>
  <si>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</si>
  <si>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</si>
  <si>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</si>
  <si>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</si>
  <si>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</si>
  <si>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</si>
  <si>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</si>
  <si>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</si>
  <si>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</si>
  <si>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</si>
  <si>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</si>
  <si>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</si>
  <si>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</si>
  <si>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</si>
  <si>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Строительство ФОК</t>
  </si>
  <si>
    <t>2.2.</t>
  </si>
  <si>
    <t>2.3.</t>
  </si>
  <si>
    <t>2.4.</t>
  </si>
  <si>
    <t>2.5.</t>
  </si>
  <si>
    <t>2.6.</t>
  </si>
  <si>
    <t>2.7.</t>
  </si>
  <si>
    <t>2.8.</t>
  </si>
  <si>
    <t>Массовые физкультурно-спортивные мероприятия поселкового, районного и областного уровня</t>
  </si>
  <si>
    <t>Оплата контейнера при выезде за пределы Магаданской области</t>
  </si>
  <si>
    <t>Затраты на выполнение муниципальной услуги по организации физкультурно-спортивных мероприятий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</si>
  <si>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</si>
  <si>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</si>
  <si>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</si>
  <si>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</si>
  <si>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</si>
  <si>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</si>
  <si>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районного и областного уровня</t>
  </si>
  <si>
    <t>Выплата стипендии главы района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</si>
  <si>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</si>
  <si>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</si>
  <si>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выполнение мероприятий по организации питания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</si>
  <si>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</si>
  <si>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</si>
  <si>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</si>
  <si>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</si>
  <si>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</si>
  <si>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оснащение учреждений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</si>
  <si>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</si>
  <si>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</si>
  <si>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</si>
  <si>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</si>
  <si>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</si>
  <si>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</si>
  <si>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</si>
  <si>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</si>
  <si>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Затраты на выполнение муниципальной услуги в сфере организации досуга населения</t>
  </si>
  <si>
    <t xml:space="preserve">Затраты на обеспечение функционирования казенного учреждения 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</si>
  <si>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</si>
  <si>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</si>
  <si>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ЦД и НТ Омсукчан</t>
  </si>
  <si>
    <t>Проведение ремонта учреждений культурно-досугового типа ДК п. Дукат</t>
  </si>
  <si>
    <t>Приобретение костюмов и кинопродукции ДК Дукат</t>
  </si>
  <si>
    <t>Ремонтные работы ЦД и НТ п. Омсукчан</t>
  </si>
  <si>
    <t>Ремонтные работы ДК п. Дукат</t>
  </si>
  <si>
    <t>Творческие поездки ЦД и НТ п. Омсукчан</t>
  </si>
  <si>
    <t>Творческие поездки ДК п. Дукат</t>
  </si>
  <si>
    <t>Проведение мероприятий городского округа и участие в областных национальных праздниках ЦД и НТ п. Омсукчан</t>
  </si>
  <si>
    <t>Проведение мероприятий городского округа и участие в областных национальных праздниках ДК п. Дукат</t>
  </si>
  <si>
    <t>Оплата контейнера при выезде за пределы Магаданской области ЦД и НТ п. Омсукчан</t>
  </si>
  <si>
    <t xml:space="preserve">Оплата контейнера при выезде за пределы Магаданской области п. Дукат </t>
  </si>
  <si>
    <t xml:space="preserve">Приобретение оборудования ЦБС </t>
  </si>
  <si>
    <t xml:space="preserve">Приобретение оборудования библиотека п. Дукат </t>
  </si>
  <si>
    <t>Пополнение библиотечных фондов ЦБС</t>
  </si>
  <si>
    <t>Ремонтные работы ЦБС</t>
  </si>
  <si>
    <t>Ремонтные работы библиотека п. Дукат</t>
  </si>
  <si>
    <t>Приобретение оборудования ДОД ДШИ п. Омсукчан</t>
  </si>
  <si>
    <t>Проведение внутренних ремонтных работ ДОД ДШИ п. Омсукчан</t>
  </si>
  <si>
    <t>Проведение внутренних ремонтных работ ДОД ДМШ п. Дукат</t>
  </si>
  <si>
    <t>Приобретение оборудования ДОД ДМШ п. Дукат</t>
  </si>
  <si>
    <t>Культурно-массовые мероприятия и областного уровня ДОД ДМШ п. Дукат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</si>
  <si>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</si>
  <si>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</si>
  <si>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Оплата контейнера ДОД ДМШ п. Дукат</t>
  </si>
  <si>
    <t>Выплата стипендии главы района ДМШ п. Дукат</t>
  </si>
  <si>
    <t xml:space="preserve">Затраты на оказание мунципальной услуги </t>
  </si>
  <si>
    <t xml:space="preserve"> Муниципальная программа "Проведение социальной политики в Омсукчанском городском округе на 2015-2020 годы" </t>
  </si>
  <si>
    <t>Муниципальная программа "Развитие системы образования в Омсукчанском городском округе на 2015-2020 годы"</t>
  </si>
  <si>
    <t>Муниципальная программа "Развитие малого и среднего предпринимательства  в Омсукчанском городском округе на 2015-2017 годы"</t>
  </si>
  <si>
    <t xml:space="preserve">Муниципальная программа "Развитие физической культуры и спорта в  Омсукчанском городском округе на 2015-2020 годы" 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</si>
  <si>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</si>
  <si>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</si>
  <si>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</si>
  <si>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</si>
  <si>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</si>
  <si>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</si>
  <si>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Ремонт автомобильных дорог в том числе</t>
  </si>
  <si>
    <t>Содержание автомобильных дорог в том числе</t>
  </si>
  <si>
    <t>Внутри поселковые дороги п. Дукат</t>
  </si>
  <si>
    <t>Внутри поселковые дороги п.Омсукчан</t>
  </si>
  <si>
    <t>Ремонт мостов м искуственных сооружений</t>
  </si>
  <si>
    <t xml:space="preserve">Омсукчан- Галимый </t>
  </si>
  <si>
    <t xml:space="preserve">Омсукчан- Дукат </t>
  </si>
  <si>
    <t>Муниципальная программа "Благоустройство территории Омсукчанского городского округа"</t>
  </si>
  <si>
    <t>Муниципальная программа "Развитие муниципальной службы муниципального образования  " Омсукчанский городской округ на 2015-2017 годы"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</si>
  <si>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</si>
  <si>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Муниципальная программа "Содействие в расселение граждан, проживающих в неперспективных населенных пунктах Омсукчанского городского округа в 2015-2016 годах"</t>
  </si>
  <si>
    <t>Затраты на выполнение муниципальной услуги в сфере библиотечного облуживания населения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</si>
  <si>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</si>
  <si>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</si>
  <si>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</si>
  <si>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</si>
  <si>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</si>
  <si>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Единовременная денежная выплата участникам ВОВ, проживающих на территории Омсукчанского округа, по 7000 руб. каждому.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</si>
  <si>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</si>
  <si>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</si>
  <si>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</si>
  <si>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</si>
  <si>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</si>
  <si>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</si>
  <si>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</si>
  <si>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>Муниципальная программа "Развитие культуры в Омсукчанском городском округе на 2015-2020 годы"</t>
  </si>
  <si>
    <t>Муниципальная программа "Развитие торговли на территории Омсукчанского городского округа на 2016-2020 годы"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</si>
  <si>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</si>
  <si>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</si>
  <si>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</si>
  <si>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</si>
  <si>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 xml:space="preserve"> Муниципальная программа "Развитие транспортной инфраструктуры  Омсукчанского городского округа на 2015-2017 годы" 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</si>
  <si>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</si>
  <si>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</si>
  <si>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</si>
  <si>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</si>
  <si>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</si>
  <si>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</si>
  <si>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</si>
  <si>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</si>
  <si>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Муниципальная программа "Энергосбережение и повышение энергоэффективности  в Омсукчанском городском округе" на 2015-2017 годы</t>
  </si>
  <si>
    <t>Замена ламп накаливания на энергосберегающие</t>
  </si>
  <si>
    <t>Ремонт системы отопления,  ГВС и ХВС в бюджетных учреждениях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</si>
  <si>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</si>
  <si>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</si>
  <si>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</si>
  <si>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</si>
  <si>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</si>
  <si>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</si>
  <si>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</si>
  <si>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</si>
  <si>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</si>
  <si>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</si>
  <si>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</si>
  <si>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</si>
  <si>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</si>
  <si>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</si>
  <si>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</si>
  <si>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</si>
  <si>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</si>
  <si>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</si>
  <si>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</si>
  <si>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 xml:space="preserve">Выплата стипендии главы района </t>
  </si>
  <si>
    <t>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</si>
  <si>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</si>
  <si>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</si>
  <si>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</si>
  <si>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</si>
  <si>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</si>
  <si>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</si>
  <si>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</si>
  <si>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</si>
  <si>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</si>
  <si>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</si>
  <si>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п. Омсукчан</t>
  </si>
  <si>
    <t>п. Дукат</t>
  </si>
  <si>
    <t>Субсидии на ремонт недвижимого имущества</t>
  </si>
  <si>
    <t xml:space="preserve">Пополнение библиотечных фондов </t>
  </si>
  <si>
    <t>вб</t>
  </si>
  <si>
    <t>питание детей из многодетных семей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</si>
  <si>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</si>
  <si>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</si>
  <si>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</si>
  <si>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</si>
  <si>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</si>
  <si>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"Обеспечение комфортными условиями проживания населения Омсукчанского городского округа на 2016-2020 годы"</t>
  </si>
  <si>
    <t>Подпрограмма "Санитарное содержание территорий поселений Омсукчанского городского округа на 2016-2020 годы"</t>
  </si>
  <si>
    <t>Озеленение</t>
  </si>
  <si>
    <t>Мероприятия по благоустройству мест несанкционориванного размещения твердых бытовых отходов в поселениях</t>
  </si>
  <si>
    <t xml:space="preserve">          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</si>
</sst>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9">
    <xf numFmtId="0" fontId="0" fillId="0" borderId="0" xfId="0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0" borderId="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" fontId="2" fillId="0" borderId="7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left" vertical="center"/>
    </xf>
    <xf numFmtId="16" fontId="11" fillId="0" borderId="5" xfId="0" applyNumberFormat="1" applyFont="1" applyFill="1" applyBorder="1"/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3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3" borderId="34" xfId="0" applyFill="1" applyBorder="1"/>
    <xf numFmtId="164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3" borderId="34" xfId="0" applyFont="1" applyFill="1" applyBorder="1"/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2" xfId="0" applyFont="1" applyBorder="1"/>
    <xf numFmtId="0" fontId="13" fillId="0" borderId="33" xfId="0" applyFont="1" applyBorder="1"/>
    <xf numFmtId="0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34" xfId="0" applyFont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164" fontId="7" fillId="0" borderId="3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justify" wrapText="1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8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4" borderId="21" xfId="0" applyFont="1" applyFill="1" applyBorder="1"/>
    <xf numFmtId="0" fontId="2" fillId="4" borderId="8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9" fillId="8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/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164" fontId="12" fillId="3" borderId="35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4" fillId="4" borderId="2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9" xfId="0" applyFont="1" applyBorder="1"/>
    <xf numFmtId="2" fontId="14" fillId="6" borderId="49" xfId="0" applyNumberFormat="1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 wrapText="1"/>
    </xf>
    <xf numFmtId="2" fontId="14" fillId="6" borderId="56" xfId="0" applyNumberFormat="1" applyFont="1" applyFill="1" applyBorder="1" applyAlignment="1">
      <alignment horizontal="center" vertical="center" wrapText="1"/>
    </xf>
    <xf numFmtId="164" fontId="14" fillId="6" borderId="49" xfId="0" applyNumberFormat="1" applyFont="1" applyFill="1" applyBorder="1" applyAlignment="1">
      <alignment horizontal="center" vertical="center" wrapText="1"/>
    </xf>
    <xf numFmtId="2" fontId="15" fillId="6" borderId="56" xfId="0" applyNumberFormat="1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2" fontId="4" fillId="6" borderId="57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8" borderId="51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 wrapText="1"/>
    </xf>
    <xf numFmtId="2" fontId="4" fillId="3" borderId="40" xfId="0" applyNumberFormat="1" applyFont="1" applyFill="1" applyBorder="1" applyAlignment="1">
      <alignment horizontal="center" wrapText="1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justify" vertical="center" wrapText="1"/>
    </xf>
    <xf numFmtId="164" fontId="1" fillId="0" borderId="0" xfId="0" applyNumberFormat="1" applyFont="1" applyAlignment="1">
      <alignment horizontal="center" vertical="center"/>
    </xf>
    <xf numFmtId="0" fontId="1" fillId="4" borderId="5" xfId="0" applyFont="1" applyFill="1" applyBorder="1"/>
    <xf numFmtId="164" fontId="1" fillId="0" borderId="5" xfId="0" applyNumberFormat="1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0" borderId="19" xfId="0" applyFont="1" applyBorder="1"/>
    <xf numFmtId="0" fontId="7" fillId="8" borderId="5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4" fillId="6" borderId="5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9" borderId="21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" fillId="0" borderId="61" xfId="0" applyFont="1" applyBorder="1" applyAlignment="1">
      <alignment horizont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8" borderId="51" xfId="0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54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2" fontId="1" fillId="2" borderId="65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13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12" fillId="3" borderId="48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/>
    <xf numFmtId="164" fontId="1" fillId="0" borderId="3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5" xfId="0" applyFont="1" applyBorder="1"/>
    <xf numFmtId="164" fontId="12" fillId="3" borderId="36" xfId="0" applyNumberFormat="1" applyFont="1" applyFill="1" applyBorder="1" applyAlignment="1">
      <alignment horizontal="center" vertical="center"/>
    </xf>
    <xf numFmtId="164" fontId="12" fillId="3" borderId="37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2" fontId="4" fillId="4" borderId="73" xfId="0" applyNumberFormat="1" applyFont="1" applyFill="1" applyBorder="1" applyAlignment="1">
      <alignment horizontal="center" vertical="center" wrapText="1"/>
    </xf>
    <xf numFmtId="2" fontId="4" fillId="4" borderId="62" xfId="0" applyNumberFormat="1" applyFont="1" applyFill="1" applyBorder="1" applyAlignment="1">
      <alignment horizontal="center" vertical="center" wrapText="1"/>
    </xf>
    <xf numFmtId="165" fontId="4" fillId="4" borderId="22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1" fillId="4" borderId="62" xfId="0" applyNumberFormat="1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2" fontId="6" fillId="3" borderId="57" xfId="0" applyNumberFormat="1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2" fontId="12" fillId="3" borderId="57" xfId="0" applyNumberFormat="1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4" fontId="12" fillId="3" borderId="36" xfId="0" applyNumberFormat="1" applyFont="1" applyFill="1" applyBorder="1" applyAlignment="1">
      <alignment horizontal="center" vertical="center"/>
    </xf>
    <xf numFmtId="164" fontId="2" fillId="3" borderId="57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 wrapText="1"/>
    </xf>
    <xf numFmtId="2" fontId="12" fillId="3" borderId="47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32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7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2" fillId="7" borderId="43" xfId="0" applyFont="1" applyFill="1" applyBorder="1" applyAlignment="1">
      <alignment horizontal="left" vertical="center" wrapText="1"/>
    </xf>
    <xf numFmtId="0" fontId="12" fillId="7" borderId="44" xfId="0" applyFont="1" applyFill="1" applyBorder="1" applyAlignment="1">
      <alignment horizontal="left" vertical="center" wrapText="1"/>
    </xf>
    <xf numFmtId="0" fontId="12" fillId="7" borderId="4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7" borderId="19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12" fillId="7" borderId="53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1" fillId="0" borderId="63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6" fillId="7" borderId="71" xfId="0" applyFont="1" applyFill="1" applyBorder="1" applyAlignment="1">
      <alignment horizontal="left" vertical="center" wrapText="1"/>
    </xf>
    <xf numFmtId="0" fontId="6" fillId="7" borderId="44" xfId="0" applyFont="1" applyFill="1" applyBorder="1" applyAlignment="1">
      <alignment horizontal="left" vertical="center" wrapText="1"/>
    </xf>
    <xf numFmtId="0" fontId="6" fillId="7" borderId="72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tabSelected="1" view="pageBreakPreview" zoomScale="93" zoomScaleNormal="80" zoomScaleSheetLayoutView="93" workbookViewId="0">
      <pane ySplit="7" topLeftCell="A8" activePane="bottomLeft" state="frozen"/>
      <selection pane="bottomLeft" activeCell="U236" sqref="S236:U23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9.28515625" customWidth="1"/>
    <col min="8" max="8" width="10.5703125" customWidth="1"/>
    <col min="9" max="9" width="11.140625" customWidth="1"/>
    <col min="10" max="10" width="11.85546875" customWidth="1"/>
    <col min="11" max="11" width="9.42578125" bestFit="1" customWidth="1"/>
    <col min="12" max="12" width="9.28515625" customWidth="1"/>
    <col min="13" max="13" width="12" bestFit="1" customWidth="1"/>
    <col min="14" max="14" width="11.28515625" customWidth="1"/>
    <col min="15" max="16" width="9.42578125" bestFit="1" customWidth="1"/>
    <col min="17" max="17" width="9.42578125" customWidth="1"/>
    <col min="18" max="18" width="13.140625" bestFit="1" customWidth="1"/>
    <col min="19" max="19" width="16.140625" customWidth="1"/>
  </cols>
  <sheetData>
    <row r="1" spans="1:18" ht="15.75" x14ac:dyDescent="0.25">
      <c r="A1" s="620" t="s">
        <v>15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</row>
    <row r="2" spans="1:18" ht="15.75" x14ac:dyDescent="0.25">
      <c r="A2" s="620" t="s">
        <v>16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</row>
    <row r="3" spans="1:18" ht="15.75" x14ac:dyDescent="0.25">
      <c r="A3" s="347"/>
      <c r="B3" s="347"/>
      <c r="C3" s="347"/>
      <c r="D3" s="347"/>
      <c r="E3" s="347"/>
      <c r="F3" s="347"/>
      <c r="G3" s="368"/>
      <c r="H3" s="620" t="s">
        <v>283</v>
      </c>
      <c r="I3" s="638"/>
      <c r="J3" s="347"/>
      <c r="K3" s="347"/>
      <c r="L3" s="368"/>
      <c r="M3" s="347"/>
      <c r="N3" s="347"/>
      <c r="O3" s="347"/>
      <c r="P3" s="347"/>
      <c r="Q3" s="368"/>
      <c r="R3" s="347"/>
    </row>
    <row r="5" spans="1:18" ht="25.15" customHeight="1" thickBot="1" x14ac:dyDescent="0.3">
      <c r="A5" s="627" t="s">
        <v>0</v>
      </c>
      <c r="B5" s="400" t="s">
        <v>1</v>
      </c>
      <c r="C5" s="634" t="s">
        <v>4</v>
      </c>
      <c r="D5" s="634"/>
      <c r="E5" s="634"/>
      <c r="F5" s="634"/>
      <c r="G5" s="634"/>
      <c r="H5" s="634"/>
      <c r="I5" s="634"/>
      <c r="J5" s="634"/>
      <c r="K5" s="634"/>
      <c r="L5" s="634"/>
      <c r="M5" s="635" t="s">
        <v>5</v>
      </c>
      <c r="N5" s="634"/>
      <c r="O5" s="634"/>
      <c r="P5" s="634"/>
      <c r="Q5" s="634"/>
      <c r="R5" s="629" t="s">
        <v>14</v>
      </c>
    </row>
    <row r="6" spans="1:18" ht="15.75" customHeight="1" thickBot="1" x14ac:dyDescent="0.3">
      <c r="A6" s="628"/>
      <c r="B6" s="348" t="s">
        <v>2</v>
      </c>
      <c r="C6" s="605" t="s">
        <v>6</v>
      </c>
      <c r="D6" s="606"/>
      <c r="E6" s="606"/>
      <c r="F6" s="606"/>
      <c r="G6" s="607"/>
      <c r="H6" s="605" t="s">
        <v>7</v>
      </c>
      <c r="I6" s="606"/>
      <c r="J6" s="606"/>
      <c r="K6" s="606"/>
      <c r="L6" s="637"/>
      <c r="M6" s="97"/>
      <c r="N6" s="636" t="s">
        <v>9</v>
      </c>
      <c r="O6" s="636"/>
      <c r="P6" s="636"/>
      <c r="Q6" s="636"/>
      <c r="R6" s="630"/>
    </row>
    <row r="7" spans="1:18" ht="15.75" thickBot="1" x14ac:dyDescent="0.3">
      <c r="A7" s="628"/>
      <c r="B7" s="348" t="s">
        <v>3</v>
      </c>
      <c r="C7" s="311" t="s">
        <v>8</v>
      </c>
      <c r="D7" s="463" t="s">
        <v>10</v>
      </c>
      <c r="E7" s="463" t="s">
        <v>11</v>
      </c>
      <c r="F7" s="464" t="s">
        <v>12</v>
      </c>
      <c r="G7" s="424" t="s">
        <v>272</v>
      </c>
      <c r="H7" s="424" t="s">
        <v>8</v>
      </c>
      <c r="I7" s="463" t="s">
        <v>10</v>
      </c>
      <c r="J7" s="463" t="s">
        <v>11</v>
      </c>
      <c r="K7" s="465" t="s">
        <v>12</v>
      </c>
      <c r="L7" s="466" t="s">
        <v>272</v>
      </c>
      <c r="M7" s="424" t="s">
        <v>8</v>
      </c>
      <c r="N7" s="463" t="s">
        <v>10</v>
      </c>
      <c r="O7" s="463" t="s">
        <v>11</v>
      </c>
      <c r="P7" s="465" t="s">
        <v>12</v>
      </c>
      <c r="Q7" s="467" t="s">
        <v>272</v>
      </c>
      <c r="R7" s="630"/>
    </row>
    <row r="8" spans="1:18" ht="22.15" customHeight="1" x14ac:dyDescent="0.25">
      <c r="A8" s="631" t="s">
        <v>184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3"/>
    </row>
    <row r="9" spans="1:18" ht="36" x14ac:dyDescent="0.25">
      <c r="A9" s="472"/>
      <c r="B9" s="204" t="s">
        <v>73</v>
      </c>
      <c r="C9" s="205">
        <f>D9+E9+F9</f>
        <v>849.90000000000009</v>
      </c>
      <c r="D9" s="142">
        <f>D10+D16+D19+D24+D31+D37</f>
        <v>849.90000000000009</v>
      </c>
      <c r="E9" s="113">
        <f>E10+E16+E19+E24+E31+E37</f>
        <v>0</v>
      </c>
      <c r="F9" s="19">
        <f>F10+F16+F19+F24+F31+F37</f>
        <v>0</v>
      </c>
      <c r="G9" s="391"/>
      <c r="H9" s="206">
        <f>I9+J9+K9</f>
        <v>849.90000000000009</v>
      </c>
      <c r="I9" s="113">
        <f>I10+I16+I19+I24+I31+I37</f>
        <v>849.90000000000009</v>
      </c>
      <c r="J9" s="113">
        <f t="shared" ref="J9:P9" si="0">J10+J16+J19+J24+J31+J37</f>
        <v>0</v>
      </c>
      <c r="K9" s="19">
        <f t="shared" si="0"/>
        <v>0</v>
      </c>
      <c r="L9" s="391"/>
      <c r="M9" s="206">
        <f t="shared" si="0"/>
        <v>848.346</v>
      </c>
      <c r="N9" s="113">
        <f>N10+N16+N19+N24+N31+N37</f>
        <v>848.346</v>
      </c>
      <c r="O9" s="113">
        <f t="shared" si="0"/>
        <v>0</v>
      </c>
      <c r="P9" s="574">
        <f t="shared" si="0"/>
        <v>0</v>
      </c>
      <c r="Q9" s="50"/>
      <c r="R9" s="575">
        <f>M9/C9*100</f>
        <v>99.817154959406977</v>
      </c>
    </row>
    <row r="10" spans="1:18" ht="51.75" customHeight="1" thickBot="1" x14ac:dyDescent="0.3">
      <c r="A10" s="473"/>
      <c r="B10" s="474" t="s">
        <v>26</v>
      </c>
      <c r="C10" s="475">
        <f>D10+E10+F10</f>
        <v>188.4</v>
      </c>
      <c r="D10" s="476">
        <f>D11+D12+D13+D14+D15</f>
        <v>188.4</v>
      </c>
      <c r="E10" s="477">
        <f t="shared" ref="E10:F10" si="1">E11+E12+E13+E14+E15</f>
        <v>0</v>
      </c>
      <c r="F10" s="477">
        <f t="shared" si="1"/>
        <v>0</v>
      </c>
      <c r="G10" s="478"/>
      <c r="H10" s="475">
        <f>I10+J10+K10</f>
        <v>188.4</v>
      </c>
      <c r="I10" s="477">
        <f>I11+I12+I13+I14+I15</f>
        <v>188.4</v>
      </c>
      <c r="J10" s="477">
        <f t="shared" ref="J10:K10" si="2">J11+J12+J13+J14+J15</f>
        <v>0</v>
      </c>
      <c r="K10" s="477">
        <f t="shared" si="2"/>
        <v>0</v>
      </c>
      <c r="L10" s="478"/>
      <c r="M10" s="475">
        <f>N10+O10+P10</f>
        <v>166.80700000000002</v>
      </c>
      <c r="N10" s="477">
        <f>N11+N12+N14+N13+N15</f>
        <v>166.80700000000002</v>
      </c>
      <c r="O10" s="477">
        <f t="shared" ref="O10:P10" si="3">O11+O12+O13+O14+O15</f>
        <v>0</v>
      </c>
      <c r="P10" s="477">
        <f t="shared" si="3"/>
        <v>0</v>
      </c>
      <c r="Q10" s="479"/>
      <c r="R10" s="480">
        <f>M10/C10*100</f>
        <v>88.538747346072185</v>
      </c>
    </row>
    <row r="11" spans="1:18" ht="58.5" customHeight="1" x14ac:dyDescent="0.25">
      <c r="A11" s="468" t="s">
        <v>27</v>
      </c>
      <c r="B11" s="120" t="s">
        <v>21</v>
      </c>
      <c r="C11" s="469">
        <f>D11+E11</f>
        <v>79.5</v>
      </c>
      <c r="D11" s="27">
        <v>79.5</v>
      </c>
      <c r="E11" s="27"/>
      <c r="F11" s="27"/>
      <c r="G11" s="470"/>
      <c r="H11" s="471">
        <f t="shared" ref="H11:H15" si="4">I11+J11+K11</f>
        <v>79.5</v>
      </c>
      <c r="I11" s="27">
        <v>79.5</v>
      </c>
      <c r="J11" s="27"/>
      <c r="K11" s="27"/>
      <c r="L11" s="470"/>
      <c r="M11" s="471">
        <f t="shared" ref="M11:M15" si="5">N11+O11+P11</f>
        <v>79.394000000000005</v>
      </c>
      <c r="N11" s="426">
        <v>79.394000000000005</v>
      </c>
      <c r="O11" s="426"/>
      <c r="P11" s="412"/>
      <c r="Q11" s="233"/>
      <c r="R11" s="232"/>
    </row>
    <row r="12" spans="1:18" ht="49.5" customHeight="1" x14ac:dyDescent="0.25">
      <c r="A12" s="5" t="s">
        <v>28</v>
      </c>
      <c r="B12" s="203" t="s">
        <v>22</v>
      </c>
      <c r="C12" s="128">
        <f t="shared" ref="C12:C23" si="6">D12</f>
        <v>59.5</v>
      </c>
      <c r="D12" s="25">
        <v>59.5</v>
      </c>
      <c r="E12" s="25"/>
      <c r="F12" s="25"/>
      <c r="G12" s="393"/>
      <c r="H12" s="229">
        <f t="shared" si="4"/>
        <v>59.5</v>
      </c>
      <c r="I12" s="25">
        <v>59.5</v>
      </c>
      <c r="J12" s="25"/>
      <c r="K12" s="25"/>
      <c r="L12" s="393"/>
      <c r="M12" s="229">
        <f t="shared" si="5"/>
        <v>37.54</v>
      </c>
      <c r="N12" s="26">
        <v>37.54</v>
      </c>
      <c r="O12" s="26"/>
      <c r="P12" s="375"/>
      <c r="Q12" s="53"/>
      <c r="R12" s="30"/>
    </row>
    <row r="13" spans="1:18" ht="24" x14ac:dyDescent="0.25">
      <c r="A13" s="4" t="s">
        <v>29</v>
      </c>
      <c r="B13" s="116" t="s">
        <v>23</v>
      </c>
      <c r="C13" s="128">
        <f t="shared" si="6"/>
        <v>0</v>
      </c>
      <c r="D13" s="25">
        <v>0</v>
      </c>
      <c r="E13" s="25"/>
      <c r="F13" s="25"/>
      <c r="G13" s="393"/>
      <c r="H13" s="229">
        <f t="shared" si="4"/>
        <v>0</v>
      </c>
      <c r="I13" s="25">
        <v>0</v>
      </c>
      <c r="J13" s="25"/>
      <c r="K13" s="25"/>
      <c r="L13" s="393"/>
      <c r="M13" s="229">
        <f t="shared" si="5"/>
        <v>0</v>
      </c>
      <c r="N13" s="26">
        <v>0</v>
      </c>
      <c r="O13" s="26"/>
      <c r="P13" s="371"/>
      <c r="Q13" s="53"/>
      <c r="R13" s="30"/>
    </row>
    <row r="14" spans="1:18" ht="24.75" customHeight="1" x14ac:dyDescent="0.25">
      <c r="A14" s="4" t="s">
        <v>30</v>
      </c>
      <c r="B14" s="116" t="s">
        <v>24</v>
      </c>
      <c r="C14" s="128">
        <f t="shared" si="6"/>
        <v>9.4</v>
      </c>
      <c r="D14" s="25">
        <v>9.4</v>
      </c>
      <c r="E14" s="25"/>
      <c r="F14" s="25"/>
      <c r="G14" s="393"/>
      <c r="H14" s="229">
        <f t="shared" si="4"/>
        <v>9.4</v>
      </c>
      <c r="I14" s="25">
        <v>9.4</v>
      </c>
      <c r="J14" s="25"/>
      <c r="K14" s="25"/>
      <c r="L14" s="393"/>
      <c r="M14" s="229">
        <f t="shared" si="5"/>
        <v>9.8729999999999993</v>
      </c>
      <c r="N14" s="26">
        <v>9.8729999999999993</v>
      </c>
      <c r="O14" s="26"/>
      <c r="P14" s="371"/>
      <c r="Q14" s="53"/>
      <c r="R14" s="30"/>
    </row>
    <row r="15" spans="1:18" ht="23.25" customHeight="1" x14ac:dyDescent="0.25">
      <c r="A15" s="4" t="s">
        <v>31</v>
      </c>
      <c r="B15" s="116" t="s">
        <v>25</v>
      </c>
      <c r="C15" s="128">
        <f t="shared" si="6"/>
        <v>40</v>
      </c>
      <c r="D15" s="25">
        <v>40</v>
      </c>
      <c r="E15" s="25"/>
      <c r="F15" s="25"/>
      <c r="G15" s="393"/>
      <c r="H15" s="229">
        <f t="shared" si="4"/>
        <v>40</v>
      </c>
      <c r="I15" s="25">
        <v>40</v>
      </c>
      <c r="J15" s="25"/>
      <c r="K15" s="25"/>
      <c r="L15" s="393"/>
      <c r="M15" s="229">
        <f t="shared" si="5"/>
        <v>40</v>
      </c>
      <c r="N15" s="26">
        <v>40</v>
      </c>
      <c r="O15" s="26"/>
      <c r="P15" s="371"/>
      <c r="Q15" s="53"/>
      <c r="R15" s="30"/>
    </row>
    <row r="16" spans="1:18" ht="36" customHeight="1" x14ac:dyDescent="0.25">
      <c r="A16" s="13"/>
      <c r="B16" s="94" t="s">
        <v>32</v>
      </c>
      <c r="C16" s="46">
        <f t="shared" si="6"/>
        <v>226.3</v>
      </c>
      <c r="D16" s="17">
        <f>D17+D18</f>
        <v>226.3</v>
      </c>
      <c r="E16" s="109">
        <f t="shared" ref="E16:F16" si="7">E17+E18</f>
        <v>0</v>
      </c>
      <c r="F16" s="109">
        <f t="shared" si="7"/>
        <v>0</v>
      </c>
      <c r="G16" s="394"/>
      <c r="H16" s="46">
        <f>I16+J16+K16</f>
        <v>226.3</v>
      </c>
      <c r="I16" s="109">
        <f>I17+I18</f>
        <v>226.3</v>
      </c>
      <c r="J16" s="109">
        <f t="shared" ref="J16:K16" si="8">J17+J18</f>
        <v>0</v>
      </c>
      <c r="K16" s="109">
        <f t="shared" si="8"/>
        <v>0</v>
      </c>
      <c r="L16" s="394"/>
      <c r="M16" s="46">
        <f>N16+O16+P16</f>
        <v>226.297</v>
      </c>
      <c r="N16" s="109">
        <f>N17+N18</f>
        <v>226.297</v>
      </c>
      <c r="O16" s="109">
        <f t="shared" ref="O16:P16" si="9">O17+O18</f>
        <v>0</v>
      </c>
      <c r="P16" s="369">
        <f t="shared" si="9"/>
        <v>0</v>
      </c>
      <c r="Q16" s="110"/>
      <c r="R16" s="57">
        <f>M16/C16*100</f>
        <v>99.998674326115761</v>
      </c>
    </row>
    <row r="17" spans="1:18" ht="24" x14ac:dyDescent="0.25">
      <c r="A17" s="8" t="s">
        <v>35</v>
      </c>
      <c r="B17" s="116" t="s">
        <v>33</v>
      </c>
      <c r="C17" s="127">
        <f t="shared" si="6"/>
        <v>10</v>
      </c>
      <c r="D17" s="26">
        <v>10</v>
      </c>
      <c r="E17" s="26"/>
      <c r="F17" s="26"/>
      <c r="G17" s="375"/>
      <c r="H17" s="54">
        <f t="shared" ref="H17:H18" si="10">I17+J17+K17</f>
        <v>10</v>
      </c>
      <c r="I17" s="26">
        <v>10</v>
      </c>
      <c r="J17" s="26"/>
      <c r="K17" s="26"/>
      <c r="L17" s="375"/>
      <c r="M17" s="54">
        <f t="shared" ref="M17:M18" si="11">N17+O17+P17</f>
        <v>10</v>
      </c>
      <c r="N17" s="26">
        <v>10</v>
      </c>
      <c r="O17" s="26"/>
      <c r="P17" s="371"/>
      <c r="Q17" s="53"/>
      <c r="R17" s="30"/>
    </row>
    <row r="18" spans="1:18" ht="25.15" customHeight="1" x14ac:dyDescent="0.25">
      <c r="A18" s="8" t="s">
        <v>119</v>
      </c>
      <c r="B18" s="116" t="s">
        <v>34</v>
      </c>
      <c r="C18" s="127">
        <f t="shared" si="6"/>
        <v>216.3</v>
      </c>
      <c r="D18" s="26">
        <v>216.3</v>
      </c>
      <c r="E18" s="26"/>
      <c r="F18" s="26"/>
      <c r="G18" s="375"/>
      <c r="H18" s="54">
        <f t="shared" si="10"/>
        <v>216.3</v>
      </c>
      <c r="I18" s="26">
        <v>216.3</v>
      </c>
      <c r="J18" s="26"/>
      <c r="K18" s="26"/>
      <c r="L18" s="375"/>
      <c r="M18" s="54">
        <f t="shared" si="11"/>
        <v>216.297</v>
      </c>
      <c r="N18" s="26">
        <v>216.297</v>
      </c>
      <c r="O18" s="26"/>
      <c r="P18" s="371"/>
      <c r="Q18" s="53"/>
      <c r="R18" s="30"/>
    </row>
    <row r="19" spans="1:18" ht="36" customHeight="1" x14ac:dyDescent="0.25">
      <c r="A19" s="14"/>
      <c r="B19" s="117" t="s">
        <v>72</v>
      </c>
      <c r="C19" s="46">
        <f t="shared" si="6"/>
        <v>115.2</v>
      </c>
      <c r="D19" s="133">
        <f>D20+D21+D22+D23</f>
        <v>115.2</v>
      </c>
      <c r="E19" s="111">
        <f t="shared" ref="E19:F19" si="12">E20+E21+E22+E23</f>
        <v>0</v>
      </c>
      <c r="F19" s="111">
        <f t="shared" si="12"/>
        <v>0</v>
      </c>
      <c r="G19" s="392"/>
      <c r="H19" s="46">
        <f>I19+J19+K19</f>
        <v>115.2</v>
      </c>
      <c r="I19" s="111">
        <f>I20+I21+I22+I23</f>
        <v>115.2</v>
      </c>
      <c r="J19" s="111">
        <f t="shared" ref="J19:K19" si="13">J20+J21+J22+J23</f>
        <v>0</v>
      </c>
      <c r="K19" s="111">
        <f t="shared" si="13"/>
        <v>0</v>
      </c>
      <c r="L19" s="392"/>
      <c r="M19" s="46">
        <f>N19+O19+P19</f>
        <v>115.532</v>
      </c>
      <c r="N19" s="111">
        <f>N20+N21+N22+N23</f>
        <v>115.532</v>
      </c>
      <c r="O19" s="111">
        <f t="shared" ref="O19:P19" si="14">O20+O21+O22+O23</f>
        <v>0</v>
      </c>
      <c r="P19" s="372">
        <f t="shared" si="14"/>
        <v>0</v>
      </c>
      <c r="Q19" s="110"/>
      <c r="R19" s="57">
        <f>M19/C19*100</f>
        <v>100.28819444444443</v>
      </c>
    </row>
    <row r="20" spans="1:18" ht="51" customHeight="1" x14ac:dyDescent="0.25">
      <c r="A20" s="6" t="s">
        <v>41</v>
      </c>
      <c r="B20" s="116" t="s">
        <v>37</v>
      </c>
      <c r="C20" s="127">
        <f t="shared" si="6"/>
        <v>20</v>
      </c>
      <c r="D20" s="124">
        <v>20</v>
      </c>
      <c r="E20" s="29"/>
      <c r="F20" s="25"/>
      <c r="G20" s="373"/>
      <c r="H20" s="54">
        <f t="shared" ref="H20:H23" si="15">I20+J20+K20</f>
        <v>20</v>
      </c>
      <c r="I20" s="124">
        <v>20</v>
      </c>
      <c r="J20" s="30"/>
      <c r="K20" s="26"/>
      <c r="L20" s="375"/>
      <c r="M20" s="54">
        <f t="shared" ref="M20:M23" si="16">N20+O20+P20</f>
        <v>20.332000000000001</v>
      </c>
      <c r="N20" s="26">
        <v>20.332000000000001</v>
      </c>
      <c r="O20" s="26"/>
      <c r="P20" s="371"/>
      <c r="Q20" s="53"/>
      <c r="R20" s="30"/>
    </row>
    <row r="21" spans="1:18" ht="86.25" customHeight="1" x14ac:dyDescent="0.25">
      <c r="A21" s="7" t="s">
        <v>36</v>
      </c>
      <c r="B21" s="116" t="s">
        <v>38</v>
      </c>
      <c r="C21" s="127">
        <f t="shared" si="6"/>
        <v>5.2</v>
      </c>
      <c r="D21" s="124">
        <v>5.2</v>
      </c>
      <c r="E21" s="29"/>
      <c r="F21" s="25"/>
      <c r="G21" s="373"/>
      <c r="H21" s="54">
        <f t="shared" si="15"/>
        <v>5.2</v>
      </c>
      <c r="I21" s="124">
        <v>5.2</v>
      </c>
      <c r="J21" s="30"/>
      <c r="K21" s="26"/>
      <c r="L21" s="375"/>
      <c r="M21" s="54">
        <f t="shared" si="16"/>
        <v>5.2</v>
      </c>
      <c r="N21" s="26">
        <v>5.2</v>
      </c>
      <c r="O21" s="26"/>
      <c r="P21" s="371"/>
      <c r="Q21" s="53"/>
      <c r="R21" s="30"/>
    </row>
    <row r="22" spans="1:18" ht="31.5" hidden="1" customHeight="1" x14ac:dyDescent="0.25">
      <c r="A22" s="7" t="s">
        <v>42</v>
      </c>
      <c r="B22" s="116" t="s">
        <v>39</v>
      </c>
      <c r="C22" s="127">
        <f t="shared" si="6"/>
        <v>0</v>
      </c>
      <c r="D22" s="124">
        <v>0</v>
      </c>
      <c r="E22" s="29"/>
      <c r="F22" s="25"/>
      <c r="G22" s="373"/>
      <c r="H22" s="54">
        <f t="shared" si="15"/>
        <v>0</v>
      </c>
      <c r="I22" s="124">
        <v>0</v>
      </c>
      <c r="J22" s="30"/>
      <c r="K22" s="26"/>
      <c r="L22" s="375"/>
      <c r="M22" s="54">
        <f t="shared" si="16"/>
        <v>0</v>
      </c>
      <c r="N22" s="26"/>
      <c r="O22" s="26"/>
      <c r="P22" s="371"/>
      <c r="Q22" s="53"/>
      <c r="R22" s="30"/>
    </row>
    <row r="23" spans="1:18" ht="36.75" customHeight="1" x14ac:dyDescent="0.25">
      <c r="A23" s="7" t="s">
        <v>43</v>
      </c>
      <c r="B23" s="116" t="s">
        <v>40</v>
      </c>
      <c r="C23" s="127">
        <f t="shared" si="6"/>
        <v>90</v>
      </c>
      <c r="D23" s="124">
        <v>90</v>
      </c>
      <c r="E23" s="29"/>
      <c r="F23" s="25"/>
      <c r="G23" s="373"/>
      <c r="H23" s="54">
        <f t="shared" si="15"/>
        <v>90</v>
      </c>
      <c r="I23" s="124">
        <v>90</v>
      </c>
      <c r="J23" s="30"/>
      <c r="K23" s="26"/>
      <c r="L23" s="375"/>
      <c r="M23" s="54">
        <f t="shared" si="16"/>
        <v>90</v>
      </c>
      <c r="N23" s="26">
        <v>90</v>
      </c>
      <c r="O23" s="26"/>
      <c r="P23" s="371"/>
      <c r="Q23" s="53"/>
      <c r="R23" s="30"/>
    </row>
    <row r="24" spans="1:18" ht="23.45" customHeight="1" x14ac:dyDescent="0.25">
      <c r="A24" s="15"/>
      <c r="B24" s="95" t="s">
        <v>44</v>
      </c>
      <c r="C24" s="46">
        <f>D24+E24+F24</f>
        <v>137.10000000000002</v>
      </c>
      <c r="D24" s="18">
        <f>D25+D26+D27+D28+D29+D30</f>
        <v>137.10000000000002</v>
      </c>
      <c r="E24" s="18">
        <f>+E25+E26+E27+E28+E29+E30</f>
        <v>0</v>
      </c>
      <c r="F24" s="18">
        <f>+F25+F26+F27+F28+F29+F30</f>
        <v>0</v>
      </c>
      <c r="G24" s="395"/>
      <c r="H24" s="46">
        <f>I24+J24+K24</f>
        <v>137.10000000000002</v>
      </c>
      <c r="I24" s="18">
        <f>+I25+I26+I27+I28+I29+I30</f>
        <v>137.10000000000002</v>
      </c>
      <c r="J24" s="18">
        <f>+J25+J26+J27+J28+J29+J30</f>
        <v>0</v>
      </c>
      <c r="K24" s="18">
        <f>+K25+K26+K27+K28+K29+K30</f>
        <v>0</v>
      </c>
      <c r="L24" s="395"/>
      <c r="M24" s="46">
        <f>N24+O24+P24</f>
        <v>151.75399999999999</v>
      </c>
      <c r="N24" s="18">
        <f>N25+N26+N27+N28+N30</f>
        <v>151.75399999999999</v>
      </c>
      <c r="O24" s="18">
        <f>+O25+O26+O27+O28+O29+O30</f>
        <v>0</v>
      </c>
      <c r="P24" s="374">
        <f>+P25+P26+P27+P28+P29+P30</f>
        <v>0</v>
      </c>
      <c r="Q24" s="47"/>
      <c r="R24" s="57">
        <f>M24/C24*100</f>
        <v>110.68854850474104</v>
      </c>
    </row>
    <row r="25" spans="1:18" ht="36" customHeight="1" x14ac:dyDescent="0.25">
      <c r="A25" s="6" t="s">
        <v>51</v>
      </c>
      <c r="B25" s="116" t="s">
        <v>45</v>
      </c>
      <c r="C25" s="130">
        <f t="shared" ref="C25:C30" si="17">D25</f>
        <v>8.5</v>
      </c>
      <c r="D25" s="126">
        <v>8.5</v>
      </c>
      <c r="E25" s="30"/>
      <c r="F25" s="26"/>
      <c r="G25" s="375"/>
      <c r="H25" s="130">
        <f t="shared" ref="H25:H30" si="18">I25+J25+K25</f>
        <v>8.5</v>
      </c>
      <c r="I25" s="126">
        <v>8.5</v>
      </c>
      <c r="J25" s="30"/>
      <c r="K25" s="26"/>
      <c r="L25" s="375"/>
      <c r="M25" s="130">
        <f t="shared" ref="M25:M30" si="19">N25+O25+P25</f>
        <v>8.3659999999999997</v>
      </c>
      <c r="N25" s="126">
        <v>8.3659999999999997</v>
      </c>
      <c r="O25" s="30"/>
      <c r="P25" s="371"/>
      <c r="Q25" s="53"/>
      <c r="R25" s="30"/>
    </row>
    <row r="26" spans="1:18" ht="24" customHeight="1" x14ac:dyDescent="0.25">
      <c r="A26" s="6" t="s">
        <v>52</v>
      </c>
      <c r="B26" s="116" t="s">
        <v>46</v>
      </c>
      <c r="C26" s="130">
        <f t="shared" si="17"/>
        <v>50</v>
      </c>
      <c r="D26" s="126">
        <v>50</v>
      </c>
      <c r="E26" s="30"/>
      <c r="F26" s="26"/>
      <c r="G26" s="375"/>
      <c r="H26" s="130">
        <f t="shared" si="18"/>
        <v>50</v>
      </c>
      <c r="I26" s="126">
        <v>50</v>
      </c>
      <c r="J26" s="30"/>
      <c r="K26" s="26"/>
      <c r="L26" s="375"/>
      <c r="M26" s="130">
        <f t="shared" si="19"/>
        <v>50.277000000000001</v>
      </c>
      <c r="N26" s="126">
        <v>50.277000000000001</v>
      </c>
      <c r="O26" s="30"/>
      <c r="P26" s="371"/>
      <c r="Q26" s="53"/>
      <c r="R26" s="30"/>
    </row>
    <row r="27" spans="1:18" ht="27" customHeight="1" x14ac:dyDescent="0.25">
      <c r="A27" s="6" t="s">
        <v>53</v>
      </c>
      <c r="B27" s="116" t="s">
        <v>47</v>
      </c>
      <c r="C27" s="291">
        <f t="shared" si="17"/>
        <v>60</v>
      </c>
      <c r="D27" s="126">
        <v>60</v>
      </c>
      <c r="E27" s="30"/>
      <c r="F27" s="26"/>
      <c r="G27" s="375"/>
      <c r="H27" s="130">
        <f t="shared" si="18"/>
        <v>60</v>
      </c>
      <c r="I27" s="126">
        <v>60</v>
      </c>
      <c r="J27" s="30"/>
      <c r="K27" s="26"/>
      <c r="L27" s="375"/>
      <c r="M27" s="130">
        <f t="shared" si="19"/>
        <v>59.04</v>
      </c>
      <c r="N27" s="126">
        <v>59.04</v>
      </c>
      <c r="O27" s="30"/>
      <c r="P27" s="371"/>
      <c r="Q27" s="53"/>
      <c r="R27" s="30"/>
    </row>
    <row r="28" spans="1:18" ht="22.5" customHeight="1" x14ac:dyDescent="0.25">
      <c r="A28" s="6" t="s">
        <v>54</v>
      </c>
      <c r="B28" s="116" t="s">
        <v>48</v>
      </c>
      <c r="C28" s="130">
        <f t="shared" si="17"/>
        <v>16.8</v>
      </c>
      <c r="D28" s="126">
        <v>16.8</v>
      </c>
      <c r="E28" s="30"/>
      <c r="F28" s="26"/>
      <c r="G28" s="375"/>
      <c r="H28" s="130">
        <f t="shared" si="18"/>
        <v>16.8</v>
      </c>
      <c r="I28" s="126">
        <v>16.8</v>
      </c>
      <c r="J28" s="30"/>
      <c r="K28" s="26"/>
      <c r="L28" s="375"/>
      <c r="M28" s="130">
        <f t="shared" si="19"/>
        <v>16.802</v>
      </c>
      <c r="N28" s="126">
        <v>16.802</v>
      </c>
      <c r="O28" s="30"/>
      <c r="P28" s="371"/>
      <c r="Q28" s="53"/>
      <c r="R28" s="30"/>
    </row>
    <row r="29" spans="1:18" ht="24" hidden="1" x14ac:dyDescent="0.25">
      <c r="A29" s="6" t="s">
        <v>55</v>
      </c>
      <c r="B29" s="116" t="s">
        <v>49</v>
      </c>
      <c r="C29" s="130">
        <f t="shared" si="17"/>
        <v>0</v>
      </c>
      <c r="D29" s="126"/>
      <c r="E29" s="30"/>
      <c r="F29" s="26"/>
      <c r="G29" s="375"/>
      <c r="H29" s="130">
        <f t="shared" si="18"/>
        <v>0</v>
      </c>
      <c r="I29" s="126"/>
      <c r="J29" s="30"/>
      <c r="K29" s="26"/>
      <c r="L29" s="375"/>
      <c r="M29" s="130">
        <f t="shared" si="19"/>
        <v>0</v>
      </c>
      <c r="N29" s="126"/>
      <c r="O29" s="30"/>
      <c r="P29" s="371"/>
      <c r="Q29" s="53"/>
      <c r="R29" s="30"/>
    </row>
    <row r="30" spans="1:18" ht="47.25" customHeight="1" x14ac:dyDescent="0.25">
      <c r="A30" s="6" t="s">
        <v>56</v>
      </c>
      <c r="B30" s="118" t="s">
        <v>50</v>
      </c>
      <c r="C30" s="131">
        <f t="shared" si="17"/>
        <v>1.8</v>
      </c>
      <c r="D30" s="132">
        <v>1.8</v>
      </c>
      <c r="E30" s="230"/>
      <c r="F30" s="129"/>
      <c r="G30" s="376"/>
      <c r="H30" s="131">
        <f t="shared" si="18"/>
        <v>1.8</v>
      </c>
      <c r="I30" s="132">
        <v>1.8</v>
      </c>
      <c r="J30" s="230"/>
      <c r="K30" s="129"/>
      <c r="L30" s="376"/>
      <c r="M30" s="131">
        <f t="shared" si="19"/>
        <v>17.268999999999998</v>
      </c>
      <c r="N30" s="132">
        <v>17.268999999999998</v>
      </c>
      <c r="O30" s="230"/>
      <c r="P30" s="380"/>
      <c r="Q30" s="53"/>
      <c r="R30" s="230"/>
    </row>
    <row r="31" spans="1:18" ht="24.6" customHeight="1" x14ac:dyDescent="0.25">
      <c r="A31" s="16"/>
      <c r="B31" s="119" t="s">
        <v>57</v>
      </c>
      <c r="C31" s="46">
        <f>D31+E31+F31</f>
        <v>182.9</v>
      </c>
      <c r="D31" s="17">
        <f>D32+D33+D34+D35+D36</f>
        <v>182.9</v>
      </c>
      <c r="E31" s="17">
        <f t="shared" ref="E31:F31" si="20">E32+E33+E34+E35+E36</f>
        <v>0</v>
      </c>
      <c r="F31" s="17">
        <f t="shared" si="20"/>
        <v>0</v>
      </c>
      <c r="G31" s="379"/>
      <c r="H31" s="46">
        <f>I31+J31+K31</f>
        <v>182.9</v>
      </c>
      <c r="I31" s="17">
        <f>I32+I33+I34+I35+I36</f>
        <v>182.9</v>
      </c>
      <c r="J31" s="17">
        <f t="shared" ref="J31:K31" si="21">J32+J33+J34+J35+J36</f>
        <v>0</v>
      </c>
      <c r="K31" s="17">
        <f t="shared" si="21"/>
        <v>0</v>
      </c>
      <c r="L31" s="379"/>
      <c r="M31" s="46">
        <f>N31+O31+P31</f>
        <v>187.95600000000002</v>
      </c>
      <c r="N31" s="17">
        <f>N32+N33+N34+N35+N36</f>
        <v>187.95600000000002</v>
      </c>
      <c r="O31" s="17">
        <f t="shared" ref="O31:P31" si="22">O32+O33+O34+O35+O36</f>
        <v>0</v>
      </c>
      <c r="P31" s="377">
        <f t="shared" si="22"/>
        <v>0</v>
      </c>
      <c r="Q31" s="47"/>
      <c r="R31" s="57">
        <f>M31/C31*100</f>
        <v>102.76435210497542</v>
      </c>
    </row>
    <row r="32" spans="1:18" ht="67.5" customHeight="1" x14ac:dyDescent="0.25">
      <c r="A32" s="9" t="s">
        <v>63</v>
      </c>
      <c r="B32" s="120" t="s">
        <v>58</v>
      </c>
      <c r="C32" s="134">
        <f t="shared" ref="C32:C38" si="23">D32</f>
        <v>59.9</v>
      </c>
      <c r="D32" s="125">
        <v>59.9</v>
      </c>
      <c r="E32" s="232"/>
      <c r="F32" s="426"/>
      <c r="G32" s="378"/>
      <c r="H32" s="234">
        <f>I32+J32+K32</f>
        <v>59.9</v>
      </c>
      <c r="I32" s="125">
        <v>59.9</v>
      </c>
      <c r="J32" s="232"/>
      <c r="K32" s="426"/>
      <c r="L32" s="378"/>
      <c r="M32" s="134">
        <f>N32+O32+P32</f>
        <v>64.745000000000005</v>
      </c>
      <c r="N32" s="125">
        <v>64.745000000000005</v>
      </c>
      <c r="O32" s="232"/>
      <c r="P32" s="412"/>
      <c r="Q32" s="53"/>
      <c r="R32" s="232"/>
    </row>
    <row r="33" spans="1:18" ht="36" x14ac:dyDescent="0.25">
      <c r="A33" s="10" t="s">
        <v>64</v>
      </c>
      <c r="B33" s="116" t="s">
        <v>59</v>
      </c>
      <c r="C33" s="127">
        <f t="shared" si="23"/>
        <v>55</v>
      </c>
      <c r="D33" s="126">
        <v>55</v>
      </c>
      <c r="E33" s="30"/>
      <c r="F33" s="26"/>
      <c r="G33" s="375"/>
      <c r="H33" s="54">
        <f t="shared" ref="H33:H36" si="24">I33+J33+K33</f>
        <v>55</v>
      </c>
      <c r="I33" s="126">
        <v>55</v>
      </c>
      <c r="J33" s="30"/>
      <c r="K33" s="26"/>
      <c r="L33" s="375"/>
      <c r="M33" s="127">
        <f t="shared" ref="M33:M36" si="25">N33+O33+P33</f>
        <v>55.71</v>
      </c>
      <c r="N33" s="126">
        <v>55.71</v>
      </c>
      <c r="O33" s="30"/>
      <c r="P33" s="371"/>
      <c r="Q33" s="53"/>
      <c r="R33" s="30"/>
    </row>
    <row r="34" spans="1:18" ht="37.5" customHeight="1" x14ac:dyDescent="0.25">
      <c r="A34" s="10" t="s">
        <v>65</v>
      </c>
      <c r="B34" s="116" t="s">
        <v>60</v>
      </c>
      <c r="C34" s="127">
        <f t="shared" si="23"/>
        <v>12</v>
      </c>
      <c r="D34" s="126">
        <v>12</v>
      </c>
      <c r="E34" s="30"/>
      <c r="F34" s="26"/>
      <c r="G34" s="375"/>
      <c r="H34" s="54">
        <f t="shared" si="24"/>
        <v>12</v>
      </c>
      <c r="I34" s="126">
        <v>12</v>
      </c>
      <c r="J34" s="30"/>
      <c r="K34" s="26"/>
      <c r="L34" s="375"/>
      <c r="M34" s="127">
        <f t="shared" si="25"/>
        <v>12</v>
      </c>
      <c r="N34" s="126">
        <v>12</v>
      </c>
      <c r="O34" s="30"/>
      <c r="P34" s="371"/>
      <c r="Q34" s="53"/>
      <c r="R34" s="30"/>
    </row>
    <row r="35" spans="1:18" ht="34.5" customHeight="1" x14ac:dyDescent="0.25">
      <c r="A35" s="10" t="s">
        <v>66</v>
      </c>
      <c r="B35" s="116" t="s">
        <v>61</v>
      </c>
      <c r="C35" s="127">
        <f t="shared" si="23"/>
        <v>49</v>
      </c>
      <c r="D35" s="126">
        <v>49</v>
      </c>
      <c r="E35" s="30"/>
      <c r="F35" s="26"/>
      <c r="G35" s="375"/>
      <c r="H35" s="54">
        <f t="shared" si="24"/>
        <v>49</v>
      </c>
      <c r="I35" s="126">
        <v>49</v>
      </c>
      <c r="J35" s="30"/>
      <c r="K35" s="26"/>
      <c r="L35" s="375"/>
      <c r="M35" s="127">
        <f t="shared" si="25"/>
        <v>48.701000000000001</v>
      </c>
      <c r="N35" s="126">
        <v>48.701000000000001</v>
      </c>
      <c r="O35" s="30"/>
      <c r="P35" s="371"/>
      <c r="Q35" s="53"/>
      <c r="R35" s="30"/>
    </row>
    <row r="36" spans="1:18" ht="22.15" customHeight="1" x14ac:dyDescent="0.25">
      <c r="A36" s="10" t="s">
        <v>67</v>
      </c>
      <c r="B36" s="116" t="s">
        <v>62</v>
      </c>
      <c r="C36" s="127">
        <f t="shared" si="23"/>
        <v>7</v>
      </c>
      <c r="D36" s="126">
        <v>7</v>
      </c>
      <c r="E36" s="30"/>
      <c r="F36" s="26"/>
      <c r="G36" s="375"/>
      <c r="H36" s="54">
        <f t="shared" si="24"/>
        <v>7</v>
      </c>
      <c r="I36" s="126">
        <v>7</v>
      </c>
      <c r="J36" s="30"/>
      <c r="K36" s="26"/>
      <c r="L36" s="375"/>
      <c r="M36" s="127">
        <f t="shared" si="25"/>
        <v>6.8</v>
      </c>
      <c r="N36" s="126">
        <v>6.8</v>
      </c>
      <c r="O36" s="30"/>
      <c r="P36" s="371"/>
      <c r="Q36" s="53"/>
      <c r="R36" s="30"/>
    </row>
    <row r="37" spans="1:18" ht="28.15" customHeight="1" x14ac:dyDescent="0.25">
      <c r="A37" s="8"/>
      <c r="B37" s="119" t="s">
        <v>70</v>
      </c>
      <c r="C37" s="46">
        <f t="shared" si="23"/>
        <v>0</v>
      </c>
      <c r="D37" s="20">
        <f>D38</f>
        <v>0</v>
      </c>
      <c r="E37" s="20">
        <f t="shared" ref="E37:P37" si="26">E38</f>
        <v>0</v>
      </c>
      <c r="F37" s="17">
        <f t="shared" si="26"/>
        <v>0</v>
      </c>
      <c r="G37" s="379"/>
      <c r="H37" s="46">
        <f t="shared" si="26"/>
        <v>0</v>
      </c>
      <c r="I37" s="20">
        <f t="shared" si="26"/>
        <v>0</v>
      </c>
      <c r="J37" s="20">
        <f t="shared" si="26"/>
        <v>0</v>
      </c>
      <c r="K37" s="17">
        <f t="shared" si="26"/>
        <v>0</v>
      </c>
      <c r="L37" s="379"/>
      <c r="M37" s="46">
        <f t="shared" si="26"/>
        <v>0</v>
      </c>
      <c r="N37" s="20">
        <f t="shared" si="26"/>
        <v>0</v>
      </c>
      <c r="O37" s="20">
        <f t="shared" si="26"/>
        <v>0</v>
      </c>
      <c r="P37" s="379">
        <f t="shared" si="26"/>
        <v>0</v>
      </c>
      <c r="Q37" s="47"/>
      <c r="R37" s="57">
        <v>0</v>
      </c>
    </row>
    <row r="38" spans="1:18" ht="45.75" customHeight="1" x14ac:dyDescent="0.25">
      <c r="A38" s="8" t="s">
        <v>69</v>
      </c>
      <c r="B38" s="116" t="s">
        <v>68</v>
      </c>
      <c r="C38" s="130">
        <f t="shared" si="23"/>
        <v>0</v>
      </c>
      <c r="D38" s="26">
        <v>0</v>
      </c>
      <c r="E38" s="26"/>
      <c r="F38" s="26"/>
      <c r="G38" s="375"/>
      <c r="H38" s="235">
        <f t="shared" ref="H38:H50" si="27">I38+J38+K38</f>
        <v>0</v>
      </c>
      <c r="I38" s="26">
        <v>0</v>
      </c>
      <c r="J38" s="26"/>
      <c r="K38" s="26"/>
      <c r="L38" s="375"/>
      <c r="M38" s="130">
        <f>N38</f>
        <v>0</v>
      </c>
      <c r="N38" s="26">
        <v>0</v>
      </c>
      <c r="O38" s="26"/>
      <c r="P38" s="371"/>
      <c r="Q38" s="53"/>
      <c r="R38" s="30"/>
    </row>
    <row r="39" spans="1:18" ht="36" x14ac:dyDescent="0.25">
      <c r="A39" s="12"/>
      <c r="B39" s="115" t="s">
        <v>17</v>
      </c>
      <c r="C39" s="137">
        <f>D39+E39+F39</f>
        <v>150</v>
      </c>
      <c r="D39" s="138">
        <f>D40</f>
        <v>150</v>
      </c>
      <c r="E39" s="19">
        <f t="shared" ref="E39:F39" si="28">E40</f>
        <v>0</v>
      </c>
      <c r="F39" s="19">
        <f t="shared" si="28"/>
        <v>0</v>
      </c>
      <c r="G39" s="192"/>
      <c r="H39" s="112">
        <f t="shared" si="27"/>
        <v>150</v>
      </c>
      <c r="I39" s="19">
        <v>150</v>
      </c>
      <c r="J39" s="19">
        <f t="shared" ref="J39:K39" si="29">J40</f>
        <v>0</v>
      </c>
      <c r="K39" s="19">
        <f t="shared" si="29"/>
        <v>0</v>
      </c>
      <c r="L39" s="192"/>
      <c r="M39" s="112">
        <f>N39+O39+P39</f>
        <v>138.6</v>
      </c>
      <c r="N39" s="19">
        <f>N40</f>
        <v>138.6</v>
      </c>
      <c r="O39" s="19">
        <f t="shared" ref="O39:P39" si="30">O40</f>
        <v>0</v>
      </c>
      <c r="P39" s="236">
        <f t="shared" si="30"/>
        <v>0</v>
      </c>
      <c r="Q39" s="50"/>
      <c r="R39" s="56">
        <f>M39/C39*100</f>
        <v>92.399999999999991</v>
      </c>
    </row>
    <row r="40" spans="1:18" ht="33.75" customHeight="1" x14ac:dyDescent="0.25">
      <c r="A40" s="4"/>
      <c r="B40" s="116" t="s">
        <v>74</v>
      </c>
      <c r="C40" s="130">
        <f>D40+E40+F40</f>
        <v>150</v>
      </c>
      <c r="D40" s="26">
        <v>150</v>
      </c>
      <c r="E40" s="26"/>
      <c r="F40" s="26"/>
      <c r="G40" s="375"/>
      <c r="H40" s="130">
        <f t="shared" si="27"/>
        <v>150</v>
      </c>
      <c r="I40" s="26">
        <v>150</v>
      </c>
      <c r="J40" s="26"/>
      <c r="K40" s="26"/>
      <c r="L40" s="375"/>
      <c r="M40" s="130">
        <f>N40+O40+P40</f>
        <v>138.6</v>
      </c>
      <c r="N40" s="26">
        <v>138.6</v>
      </c>
      <c r="O40" s="26"/>
      <c r="P40" s="371"/>
      <c r="Q40" s="53"/>
      <c r="R40" s="30"/>
    </row>
    <row r="41" spans="1:18" ht="39.75" customHeight="1" x14ac:dyDescent="0.25">
      <c r="A41" s="4"/>
      <c r="B41" s="121" t="s">
        <v>189</v>
      </c>
      <c r="C41" s="139">
        <f>D41+E41+F41</f>
        <v>450</v>
      </c>
      <c r="D41" s="140">
        <f>D42</f>
        <v>450</v>
      </c>
      <c r="E41" s="237">
        <f t="shared" ref="E41:F41" si="31">E42</f>
        <v>0</v>
      </c>
      <c r="F41" s="237">
        <f t="shared" si="31"/>
        <v>0</v>
      </c>
      <c r="G41" s="396"/>
      <c r="H41" s="49">
        <f t="shared" si="27"/>
        <v>450</v>
      </c>
      <c r="I41" s="22">
        <f>I42</f>
        <v>450</v>
      </c>
      <c r="J41" s="237">
        <f t="shared" ref="J41:K41" si="32">J42</f>
        <v>0</v>
      </c>
      <c r="K41" s="237">
        <f t="shared" si="32"/>
        <v>0</v>
      </c>
      <c r="L41" s="396"/>
      <c r="M41" s="49">
        <f>N41+O41+P41</f>
        <v>450</v>
      </c>
      <c r="N41" s="22">
        <f>N42</f>
        <v>450</v>
      </c>
      <c r="O41" s="237">
        <f t="shared" ref="O41:P41" si="33">O42</f>
        <v>0</v>
      </c>
      <c r="P41" s="238">
        <f t="shared" si="33"/>
        <v>0</v>
      </c>
      <c r="Q41" s="300"/>
      <c r="R41" s="56">
        <f>M41/C41*100</f>
        <v>100</v>
      </c>
    </row>
    <row r="42" spans="1:18" ht="25.5" customHeight="1" x14ac:dyDescent="0.25">
      <c r="A42" s="4"/>
      <c r="B42" s="116" t="s">
        <v>207</v>
      </c>
      <c r="C42" s="127">
        <f>D42</f>
        <v>450</v>
      </c>
      <c r="D42" s="129">
        <v>450</v>
      </c>
      <c r="E42" s="129"/>
      <c r="F42" s="26"/>
      <c r="G42" s="375"/>
      <c r="H42" s="127">
        <f t="shared" si="27"/>
        <v>450</v>
      </c>
      <c r="I42" s="129">
        <v>450</v>
      </c>
      <c r="J42" s="129"/>
      <c r="K42" s="26"/>
      <c r="L42" s="375"/>
      <c r="M42" s="127">
        <f>N42+O42+P42</f>
        <v>450</v>
      </c>
      <c r="N42" s="129">
        <v>450</v>
      </c>
      <c r="O42" s="129"/>
      <c r="P42" s="371"/>
      <c r="Q42" s="53"/>
      <c r="R42" s="30"/>
    </row>
    <row r="43" spans="1:18" ht="60" x14ac:dyDescent="0.25">
      <c r="A43" s="11"/>
      <c r="B43" s="115" t="s">
        <v>18</v>
      </c>
      <c r="C43" s="139">
        <f t="shared" ref="C43:C75" si="34">D43+E43+F43</f>
        <v>166.5</v>
      </c>
      <c r="D43" s="140">
        <f>D44+D45+D46+D47+D48+D49+D50</f>
        <v>166.5</v>
      </c>
      <c r="E43" s="22">
        <f t="shared" ref="E43:F43" si="35">E44+E45+E46+E47+E48+E49</f>
        <v>0</v>
      </c>
      <c r="F43" s="19">
        <f t="shared" si="35"/>
        <v>0</v>
      </c>
      <c r="G43" s="397"/>
      <c r="H43" s="49">
        <f t="shared" si="27"/>
        <v>166.5</v>
      </c>
      <c r="I43" s="19">
        <f>I44+I45+I46+I47+I48+I49+I50</f>
        <v>166.5</v>
      </c>
      <c r="J43" s="19">
        <f t="shared" ref="J43:K43" si="36">J44+J45+J46+J47+J48+J49</f>
        <v>0</v>
      </c>
      <c r="K43" s="19">
        <f t="shared" si="36"/>
        <v>0</v>
      </c>
      <c r="L43" s="397"/>
      <c r="M43" s="49">
        <f>N43</f>
        <v>140.999</v>
      </c>
      <c r="N43" s="19">
        <f>N44+N45+N46+N47+N48+N49+N50</f>
        <v>140.999</v>
      </c>
      <c r="O43" s="19">
        <f t="shared" ref="O43:P43" si="37">O44+O45+O46+O47+O48+O49</f>
        <v>0</v>
      </c>
      <c r="P43" s="236">
        <f t="shared" si="37"/>
        <v>0</v>
      </c>
      <c r="Q43" s="50"/>
      <c r="R43" s="56">
        <f>M43/C43*100</f>
        <v>84.684084084084077</v>
      </c>
    </row>
    <row r="44" spans="1:18" ht="36" x14ac:dyDescent="0.25">
      <c r="A44" s="23"/>
      <c r="B44" s="116" t="s">
        <v>75</v>
      </c>
      <c r="C44" s="135">
        <f t="shared" si="34"/>
        <v>12.5</v>
      </c>
      <c r="D44" s="26">
        <v>12.5</v>
      </c>
      <c r="E44" s="21"/>
      <c r="F44" s="21"/>
      <c r="G44" s="385"/>
      <c r="H44" s="54">
        <f t="shared" si="27"/>
        <v>12.5</v>
      </c>
      <c r="I44" s="26">
        <v>12.5</v>
      </c>
      <c r="J44" s="21"/>
      <c r="K44" s="21"/>
      <c r="L44" s="385"/>
      <c r="M44" s="54">
        <f>N44+O44+P44</f>
        <v>9.8829999999999991</v>
      </c>
      <c r="N44" s="25">
        <v>9.8829999999999991</v>
      </c>
      <c r="O44" s="21"/>
      <c r="P44" s="381"/>
      <c r="Q44" s="51"/>
      <c r="R44" s="59"/>
    </row>
    <row r="45" spans="1:18" ht="24" x14ac:dyDescent="0.25">
      <c r="A45" s="23"/>
      <c r="B45" s="116" t="s">
        <v>76</v>
      </c>
      <c r="C45" s="135">
        <f t="shared" si="34"/>
        <v>0</v>
      </c>
      <c r="D45" s="26">
        <v>0</v>
      </c>
      <c r="E45" s="21"/>
      <c r="F45" s="21"/>
      <c r="G45" s="385"/>
      <c r="H45" s="54">
        <f t="shared" si="27"/>
        <v>0</v>
      </c>
      <c r="I45" s="26">
        <v>0</v>
      </c>
      <c r="J45" s="21"/>
      <c r="K45" s="21"/>
      <c r="L45" s="385"/>
      <c r="M45" s="54">
        <f t="shared" ref="M45:M50" si="38">N45+O45+P45</f>
        <v>0</v>
      </c>
      <c r="N45" s="25">
        <v>0</v>
      </c>
      <c r="O45" s="21"/>
      <c r="P45" s="381"/>
      <c r="Q45" s="51"/>
      <c r="R45" s="59"/>
    </row>
    <row r="46" spans="1:18" ht="24" x14ac:dyDescent="0.25">
      <c r="A46" s="23"/>
      <c r="B46" s="116" t="s">
        <v>77</v>
      </c>
      <c r="C46" s="135">
        <f t="shared" si="34"/>
        <v>7.5</v>
      </c>
      <c r="D46" s="26">
        <v>7.5</v>
      </c>
      <c r="E46" s="21"/>
      <c r="F46" s="21"/>
      <c r="G46" s="385"/>
      <c r="H46" s="54">
        <f t="shared" si="27"/>
        <v>7.5</v>
      </c>
      <c r="I46" s="26">
        <v>7.5</v>
      </c>
      <c r="J46" s="21"/>
      <c r="K46" s="21"/>
      <c r="L46" s="385"/>
      <c r="M46" s="54">
        <f t="shared" si="38"/>
        <v>7.5</v>
      </c>
      <c r="N46" s="25">
        <v>7.5</v>
      </c>
      <c r="O46" s="21"/>
      <c r="P46" s="381"/>
      <c r="Q46" s="51"/>
      <c r="R46" s="59"/>
    </row>
    <row r="47" spans="1:18" ht="24" x14ac:dyDescent="0.25">
      <c r="A47" s="23"/>
      <c r="B47" s="116" t="s">
        <v>78</v>
      </c>
      <c r="C47" s="135">
        <f t="shared" si="34"/>
        <v>46.5</v>
      </c>
      <c r="D47" s="26">
        <v>46.5</v>
      </c>
      <c r="E47" s="21"/>
      <c r="F47" s="21"/>
      <c r="G47" s="385"/>
      <c r="H47" s="54">
        <f t="shared" si="27"/>
        <v>46.5</v>
      </c>
      <c r="I47" s="26">
        <v>46.5</v>
      </c>
      <c r="J47" s="21"/>
      <c r="K47" s="21"/>
      <c r="L47" s="385"/>
      <c r="M47" s="54">
        <f t="shared" si="38"/>
        <v>23.616</v>
      </c>
      <c r="N47" s="25">
        <v>23.616</v>
      </c>
      <c r="O47" s="21"/>
      <c r="P47" s="381"/>
      <c r="Q47" s="51"/>
      <c r="R47" s="59"/>
    </row>
    <row r="48" spans="1:18" ht="34.5" customHeight="1" x14ac:dyDescent="0.25">
      <c r="A48" s="4"/>
      <c r="B48" s="116" t="s">
        <v>79</v>
      </c>
      <c r="C48" s="135">
        <f t="shared" si="34"/>
        <v>20</v>
      </c>
      <c r="D48" s="26">
        <v>20</v>
      </c>
      <c r="E48" s="26"/>
      <c r="F48" s="26"/>
      <c r="G48" s="375"/>
      <c r="H48" s="54">
        <f t="shared" si="27"/>
        <v>20</v>
      </c>
      <c r="I48" s="26">
        <v>20</v>
      </c>
      <c r="J48" s="26"/>
      <c r="K48" s="26"/>
      <c r="L48" s="375"/>
      <c r="M48" s="54">
        <f t="shared" si="38"/>
        <v>20</v>
      </c>
      <c r="N48" s="26">
        <v>20</v>
      </c>
      <c r="O48" s="26"/>
      <c r="P48" s="371"/>
      <c r="Q48" s="53"/>
      <c r="R48" s="30"/>
    </row>
    <row r="49" spans="1:18" ht="59.25" customHeight="1" x14ac:dyDescent="0.25">
      <c r="A49" s="23"/>
      <c r="B49" s="122" t="s">
        <v>80</v>
      </c>
      <c r="C49" s="135">
        <f t="shared" si="34"/>
        <v>40</v>
      </c>
      <c r="D49" s="26">
        <v>40</v>
      </c>
      <c r="E49" s="25"/>
      <c r="F49" s="25"/>
      <c r="G49" s="373"/>
      <c r="H49" s="54">
        <f t="shared" si="27"/>
        <v>40</v>
      </c>
      <c r="I49" s="26">
        <v>40</v>
      </c>
      <c r="J49" s="25"/>
      <c r="K49" s="25"/>
      <c r="L49" s="373"/>
      <c r="M49" s="54">
        <f t="shared" si="38"/>
        <v>40</v>
      </c>
      <c r="N49" s="25">
        <v>40</v>
      </c>
      <c r="O49" s="25"/>
      <c r="P49" s="370"/>
      <c r="Q49" s="52"/>
      <c r="R49" s="29"/>
    </row>
    <row r="50" spans="1:18" ht="27.75" customHeight="1" x14ac:dyDescent="0.25">
      <c r="A50" s="23"/>
      <c r="B50" s="292" t="s">
        <v>244</v>
      </c>
      <c r="C50" s="135">
        <f t="shared" si="34"/>
        <v>40</v>
      </c>
      <c r="D50" s="26">
        <v>40</v>
      </c>
      <c r="E50" s="25"/>
      <c r="F50" s="25"/>
      <c r="G50" s="373"/>
      <c r="H50" s="54">
        <f t="shared" si="27"/>
        <v>40</v>
      </c>
      <c r="I50" s="26">
        <v>40</v>
      </c>
      <c r="J50" s="25"/>
      <c r="K50" s="25"/>
      <c r="L50" s="373"/>
      <c r="M50" s="54">
        <f t="shared" si="38"/>
        <v>40</v>
      </c>
      <c r="N50" s="25">
        <v>40</v>
      </c>
      <c r="O50" s="25"/>
      <c r="P50" s="370"/>
      <c r="Q50" s="52"/>
      <c r="R50" s="29"/>
    </row>
    <row r="51" spans="1:18" ht="34.9" customHeight="1" x14ac:dyDescent="0.25">
      <c r="A51" s="11"/>
      <c r="B51" s="115" t="s">
        <v>19</v>
      </c>
      <c r="C51" s="139">
        <f t="shared" si="34"/>
        <v>443.5</v>
      </c>
      <c r="D51" s="138">
        <f>D52+D58</f>
        <v>443.5</v>
      </c>
      <c r="E51" s="19">
        <f t="shared" ref="E51:F51" si="39">E53+E54+E55+E56+E57+E59+E60+E61+E62+E63+E64+E65</f>
        <v>0</v>
      </c>
      <c r="F51" s="19">
        <f t="shared" si="39"/>
        <v>0</v>
      </c>
      <c r="G51" s="397"/>
      <c r="H51" s="49">
        <f>I51+J51+K51</f>
        <v>443.5</v>
      </c>
      <c r="I51" s="19">
        <f>I52+I58</f>
        <v>443.5</v>
      </c>
      <c r="J51" s="19">
        <f t="shared" ref="J51:K51" si="40">J53+J54+J55+J56+J57+J59+J60+J61+J62+J63+J64+J65</f>
        <v>0</v>
      </c>
      <c r="K51" s="19">
        <f t="shared" si="40"/>
        <v>0</v>
      </c>
      <c r="L51" s="397"/>
      <c r="M51" s="49">
        <f>N51+O51+P51</f>
        <v>348</v>
      </c>
      <c r="N51" s="19">
        <f>N53+N54+N55+N56+N57+N59+N60+N61+N62+N63+N64+N65</f>
        <v>348</v>
      </c>
      <c r="O51" s="19">
        <f t="shared" ref="O51:P51" si="41">O53+O54+O55+O56+O57+O59+O60+O61+O62+O63+O64+O65</f>
        <v>0</v>
      </c>
      <c r="P51" s="236">
        <f t="shared" si="41"/>
        <v>0</v>
      </c>
      <c r="Q51" s="50"/>
      <c r="R51" s="56">
        <f>M51/C51*100</f>
        <v>78.466741826381053</v>
      </c>
    </row>
    <row r="52" spans="1:18" ht="36.75" customHeight="1" thickBot="1" x14ac:dyDescent="0.3">
      <c r="A52" s="23" t="s">
        <v>208</v>
      </c>
      <c r="B52" s="119" t="s">
        <v>81</v>
      </c>
      <c r="C52" s="46">
        <f t="shared" si="34"/>
        <v>368.5</v>
      </c>
      <c r="D52" s="17">
        <f>D53+D54+D55+D56+D57</f>
        <v>368.5</v>
      </c>
      <c r="E52" s="109"/>
      <c r="F52" s="109"/>
      <c r="G52" s="394"/>
      <c r="H52" s="46">
        <f>I52</f>
        <v>368.5</v>
      </c>
      <c r="I52" s="17">
        <f>I53+I54+I55+I56+I57</f>
        <v>368.5</v>
      </c>
      <c r="J52" s="109"/>
      <c r="K52" s="109"/>
      <c r="L52" s="394"/>
      <c r="M52" s="46">
        <f>N52</f>
        <v>316</v>
      </c>
      <c r="N52" s="109">
        <f>N53+N54+N55+N56+N57</f>
        <v>316</v>
      </c>
      <c r="O52" s="109"/>
      <c r="P52" s="369"/>
      <c r="Q52" s="110"/>
      <c r="R52" s="437"/>
    </row>
    <row r="53" spans="1:18" ht="46.5" customHeight="1" x14ac:dyDescent="0.25">
      <c r="A53" s="23" t="s">
        <v>27</v>
      </c>
      <c r="B53" s="116" t="s">
        <v>82</v>
      </c>
      <c r="C53" s="127">
        <f t="shared" si="34"/>
        <v>13.5</v>
      </c>
      <c r="D53" s="26">
        <v>13.5</v>
      </c>
      <c r="E53" s="24"/>
      <c r="F53" s="25"/>
      <c r="G53" s="373"/>
      <c r="H53" s="54">
        <f t="shared" ref="H53:H65" si="42">I53+J53+K53</f>
        <v>13.5</v>
      </c>
      <c r="I53" s="26">
        <v>13.5</v>
      </c>
      <c r="J53" s="25"/>
      <c r="K53" s="25"/>
      <c r="L53" s="373"/>
      <c r="M53" s="54">
        <f t="shared" ref="M53:M65" si="43">N53+O53+P53</f>
        <v>0</v>
      </c>
      <c r="N53" s="25">
        <v>0</v>
      </c>
      <c r="O53" s="25"/>
      <c r="P53" s="370"/>
      <c r="Q53" s="52"/>
      <c r="R53" s="439"/>
    </row>
    <row r="54" spans="1:18" ht="24" x14ac:dyDescent="0.25">
      <c r="A54" s="23" t="s">
        <v>28</v>
      </c>
      <c r="B54" s="116" t="s">
        <v>83</v>
      </c>
      <c r="C54" s="127">
        <f t="shared" si="34"/>
        <v>190</v>
      </c>
      <c r="D54" s="26">
        <v>190</v>
      </c>
      <c r="E54" s="24"/>
      <c r="F54" s="25"/>
      <c r="G54" s="373"/>
      <c r="H54" s="54">
        <f t="shared" si="42"/>
        <v>190</v>
      </c>
      <c r="I54" s="26">
        <v>190</v>
      </c>
      <c r="J54" s="25"/>
      <c r="K54" s="25"/>
      <c r="L54" s="373"/>
      <c r="M54" s="54">
        <f t="shared" si="43"/>
        <v>186</v>
      </c>
      <c r="N54" s="25">
        <v>186</v>
      </c>
      <c r="O54" s="25"/>
      <c r="P54" s="370"/>
      <c r="Q54" s="52"/>
      <c r="R54" s="440"/>
    </row>
    <row r="55" spans="1:18" ht="23.45" customHeight="1" x14ac:dyDescent="0.25">
      <c r="A55" s="23" t="s">
        <v>29</v>
      </c>
      <c r="B55" s="116" t="s">
        <v>84</v>
      </c>
      <c r="C55" s="127">
        <f t="shared" si="34"/>
        <v>30</v>
      </c>
      <c r="D55" s="26">
        <v>30</v>
      </c>
      <c r="E55" s="24"/>
      <c r="F55" s="25"/>
      <c r="G55" s="373"/>
      <c r="H55" s="54">
        <f t="shared" si="42"/>
        <v>30</v>
      </c>
      <c r="I55" s="26">
        <v>30</v>
      </c>
      <c r="J55" s="25"/>
      <c r="K55" s="25"/>
      <c r="L55" s="373"/>
      <c r="M55" s="54">
        <f t="shared" si="43"/>
        <v>0</v>
      </c>
      <c r="N55" s="25">
        <v>0</v>
      </c>
      <c r="O55" s="25"/>
      <c r="P55" s="370"/>
      <c r="Q55" s="52"/>
      <c r="R55" s="440"/>
    </row>
    <row r="56" spans="1:18" ht="24" x14ac:dyDescent="0.25">
      <c r="A56" s="23" t="s">
        <v>30</v>
      </c>
      <c r="B56" s="116" t="s">
        <v>85</v>
      </c>
      <c r="C56" s="127">
        <f t="shared" si="34"/>
        <v>60</v>
      </c>
      <c r="D56" s="26">
        <v>60</v>
      </c>
      <c r="E56" s="24"/>
      <c r="F56" s="25"/>
      <c r="G56" s="373"/>
      <c r="H56" s="54">
        <f t="shared" si="42"/>
        <v>60</v>
      </c>
      <c r="I56" s="26">
        <v>60</v>
      </c>
      <c r="J56" s="25"/>
      <c r="K56" s="25"/>
      <c r="L56" s="373"/>
      <c r="M56" s="54">
        <f t="shared" si="43"/>
        <v>70</v>
      </c>
      <c r="N56" s="25">
        <v>70</v>
      </c>
      <c r="O56" s="25"/>
      <c r="P56" s="370"/>
      <c r="Q56" s="52"/>
      <c r="R56" s="440"/>
    </row>
    <row r="57" spans="1:18" ht="36.75" customHeight="1" x14ac:dyDescent="0.25">
      <c r="A57" s="23" t="s">
        <v>31</v>
      </c>
      <c r="B57" s="116" t="s">
        <v>86</v>
      </c>
      <c r="C57" s="127">
        <f t="shared" si="34"/>
        <v>75</v>
      </c>
      <c r="D57" s="27">
        <v>75</v>
      </c>
      <c r="E57" s="27"/>
      <c r="F57" s="25"/>
      <c r="G57" s="373"/>
      <c r="H57" s="54">
        <f t="shared" si="42"/>
        <v>75</v>
      </c>
      <c r="I57" s="27">
        <v>75</v>
      </c>
      <c r="J57" s="25"/>
      <c r="K57" s="25"/>
      <c r="L57" s="373"/>
      <c r="M57" s="54">
        <f t="shared" si="43"/>
        <v>60</v>
      </c>
      <c r="N57" s="25">
        <v>60</v>
      </c>
      <c r="O57" s="25"/>
      <c r="P57" s="370"/>
      <c r="Q57" s="52"/>
      <c r="R57" s="440"/>
    </row>
    <row r="58" spans="1:18" ht="36" x14ac:dyDescent="0.25">
      <c r="A58" s="23" t="s">
        <v>209</v>
      </c>
      <c r="B58" s="119" t="s">
        <v>92</v>
      </c>
      <c r="C58" s="46">
        <f t="shared" si="34"/>
        <v>75</v>
      </c>
      <c r="D58" s="141">
        <f>D59+D60+D61+D62+D63+D64+D65</f>
        <v>75</v>
      </c>
      <c r="E58" s="136"/>
      <c r="F58" s="109"/>
      <c r="G58" s="394"/>
      <c r="H58" s="46">
        <f t="shared" si="42"/>
        <v>75</v>
      </c>
      <c r="I58" s="136">
        <f>I59+I60+I61+I62+I63+I64+I65</f>
        <v>75</v>
      </c>
      <c r="J58" s="109"/>
      <c r="K58" s="109"/>
      <c r="L58" s="394"/>
      <c r="M58" s="46">
        <f t="shared" si="43"/>
        <v>32</v>
      </c>
      <c r="N58" s="109">
        <f>N59+N60+N61+N62+N63+N64+N65</f>
        <v>32</v>
      </c>
      <c r="O58" s="109"/>
      <c r="P58" s="369"/>
      <c r="Q58" s="110"/>
      <c r="R58" s="425"/>
    </row>
    <row r="59" spans="1:18" ht="60.75" customHeight="1" x14ac:dyDescent="0.25">
      <c r="A59" s="114" t="s">
        <v>35</v>
      </c>
      <c r="B59" s="116" t="s">
        <v>87</v>
      </c>
      <c r="C59" s="127">
        <f t="shared" si="34"/>
        <v>0</v>
      </c>
      <c r="D59" s="27">
        <v>0</v>
      </c>
      <c r="E59" s="27"/>
      <c r="F59" s="25"/>
      <c r="G59" s="373"/>
      <c r="H59" s="54">
        <f t="shared" si="42"/>
        <v>0</v>
      </c>
      <c r="I59" s="27">
        <v>0</v>
      </c>
      <c r="J59" s="25"/>
      <c r="K59" s="25"/>
      <c r="L59" s="373"/>
      <c r="M59" s="54">
        <f t="shared" si="43"/>
        <v>0</v>
      </c>
      <c r="N59" s="25">
        <v>0</v>
      </c>
      <c r="O59" s="25"/>
      <c r="P59" s="370"/>
      <c r="Q59" s="52"/>
      <c r="R59" s="440"/>
    </row>
    <row r="60" spans="1:18" ht="60" customHeight="1" x14ac:dyDescent="0.25">
      <c r="A60" s="23" t="s">
        <v>119</v>
      </c>
      <c r="B60" s="116" t="s">
        <v>88</v>
      </c>
      <c r="C60" s="127">
        <f t="shared" si="34"/>
        <v>30</v>
      </c>
      <c r="D60" s="27">
        <v>30</v>
      </c>
      <c r="E60" s="27"/>
      <c r="F60" s="25"/>
      <c r="G60" s="373"/>
      <c r="H60" s="54">
        <f t="shared" si="42"/>
        <v>30</v>
      </c>
      <c r="I60" s="27">
        <v>30</v>
      </c>
      <c r="J60" s="25"/>
      <c r="K60" s="25"/>
      <c r="L60" s="373"/>
      <c r="M60" s="54">
        <f t="shared" si="43"/>
        <v>7</v>
      </c>
      <c r="N60" s="25">
        <v>7</v>
      </c>
      <c r="O60" s="25"/>
      <c r="P60" s="370"/>
      <c r="Q60" s="52"/>
      <c r="R60" s="440"/>
    </row>
    <row r="61" spans="1:18" ht="71.25" customHeight="1" x14ac:dyDescent="0.25">
      <c r="A61" s="23" t="s">
        <v>120</v>
      </c>
      <c r="B61" s="116" t="s">
        <v>212</v>
      </c>
      <c r="C61" s="127">
        <f t="shared" si="34"/>
        <v>15</v>
      </c>
      <c r="D61" s="27">
        <v>15</v>
      </c>
      <c r="E61" s="27"/>
      <c r="F61" s="25"/>
      <c r="G61" s="373"/>
      <c r="H61" s="54">
        <f t="shared" si="42"/>
        <v>15</v>
      </c>
      <c r="I61" s="27">
        <v>15</v>
      </c>
      <c r="J61" s="25"/>
      <c r="K61" s="25"/>
      <c r="L61" s="373"/>
      <c r="M61" s="54">
        <f t="shared" si="43"/>
        <v>0</v>
      </c>
      <c r="N61" s="25">
        <v>0</v>
      </c>
      <c r="O61" s="25"/>
      <c r="P61" s="370"/>
      <c r="Q61" s="52"/>
      <c r="R61" s="440"/>
    </row>
    <row r="62" spans="1:18" ht="24" x14ac:dyDescent="0.25">
      <c r="A62" s="23" t="s">
        <v>121</v>
      </c>
      <c r="B62" s="116" t="s">
        <v>89</v>
      </c>
      <c r="C62" s="127">
        <f t="shared" si="34"/>
        <v>20</v>
      </c>
      <c r="D62" s="27">
        <v>20</v>
      </c>
      <c r="E62" s="27"/>
      <c r="F62" s="25"/>
      <c r="G62" s="373"/>
      <c r="H62" s="54">
        <f t="shared" si="42"/>
        <v>20</v>
      </c>
      <c r="I62" s="27">
        <v>20</v>
      </c>
      <c r="J62" s="25"/>
      <c r="K62" s="25"/>
      <c r="L62" s="373"/>
      <c r="M62" s="54">
        <f t="shared" si="43"/>
        <v>20</v>
      </c>
      <c r="N62" s="25">
        <v>20</v>
      </c>
      <c r="O62" s="25"/>
      <c r="P62" s="370"/>
      <c r="Q62" s="52"/>
      <c r="R62" s="440"/>
    </row>
    <row r="63" spans="1:18" ht="35.25" customHeight="1" x14ac:dyDescent="0.25">
      <c r="A63" s="23" t="s">
        <v>122</v>
      </c>
      <c r="B63" s="116" t="s">
        <v>206</v>
      </c>
      <c r="C63" s="127">
        <f t="shared" si="34"/>
        <v>0</v>
      </c>
      <c r="D63" s="27">
        <v>0</v>
      </c>
      <c r="E63" s="27"/>
      <c r="F63" s="25"/>
      <c r="G63" s="373"/>
      <c r="H63" s="54">
        <f t="shared" si="42"/>
        <v>0</v>
      </c>
      <c r="I63" s="27">
        <v>0</v>
      </c>
      <c r="J63" s="25"/>
      <c r="K63" s="25"/>
      <c r="L63" s="373"/>
      <c r="M63" s="54">
        <f t="shared" si="43"/>
        <v>0</v>
      </c>
      <c r="N63" s="25">
        <v>0</v>
      </c>
      <c r="O63" s="25"/>
      <c r="P63" s="370"/>
      <c r="Q63" s="52"/>
      <c r="R63" s="440"/>
    </row>
    <row r="64" spans="1:18" ht="24" x14ac:dyDescent="0.25">
      <c r="A64" s="4" t="s">
        <v>123</v>
      </c>
      <c r="B64" s="116" t="s">
        <v>90</v>
      </c>
      <c r="C64" s="127">
        <f t="shared" si="34"/>
        <v>5</v>
      </c>
      <c r="D64" s="26">
        <v>5</v>
      </c>
      <c r="E64" s="26"/>
      <c r="F64" s="26"/>
      <c r="G64" s="375"/>
      <c r="H64" s="54">
        <f t="shared" si="42"/>
        <v>5</v>
      </c>
      <c r="I64" s="26">
        <v>5</v>
      </c>
      <c r="J64" s="26"/>
      <c r="K64" s="26"/>
      <c r="L64" s="375"/>
      <c r="M64" s="54">
        <f t="shared" si="43"/>
        <v>0</v>
      </c>
      <c r="N64" s="26">
        <v>0</v>
      </c>
      <c r="O64" s="26"/>
      <c r="P64" s="371"/>
      <c r="Q64" s="53"/>
      <c r="R64" s="441"/>
    </row>
    <row r="65" spans="1:18" ht="24.75" customHeight="1" x14ac:dyDescent="0.25">
      <c r="A65" s="23" t="s">
        <v>124</v>
      </c>
      <c r="B65" s="122" t="s">
        <v>91</v>
      </c>
      <c r="C65" s="127">
        <f t="shared" si="34"/>
        <v>5</v>
      </c>
      <c r="D65" s="25">
        <v>5</v>
      </c>
      <c r="E65" s="25"/>
      <c r="F65" s="25"/>
      <c r="G65" s="373"/>
      <c r="H65" s="54">
        <f t="shared" si="42"/>
        <v>5</v>
      </c>
      <c r="I65" s="25">
        <v>5</v>
      </c>
      <c r="J65" s="25"/>
      <c r="K65" s="25"/>
      <c r="L65" s="373"/>
      <c r="M65" s="54">
        <f t="shared" si="43"/>
        <v>5</v>
      </c>
      <c r="N65" s="25">
        <v>5</v>
      </c>
      <c r="O65" s="25"/>
      <c r="P65" s="370"/>
      <c r="Q65" s="52"/>
      <c r="R65" s="440"/>
    </row>
    <row r="66" spans="1:18" ht="46.5" customHeight="1" x14ac:dyDescent="0.25">
      <c r="A66" s="28"/>
      <c r="B66" s="123" t="s">
        <v>99</v>
      </c>
      <c r="C66" s="139">
        <f t="shared" si="34"/>
        <v>1880</v>
      </c>
      <c r="D66" s="140">
        <f>D67+D68+D69+D70+D71+D72+D73+D74</f>
        <v>1880</v>
      </c>
      <c r="E66" s="22">
        <f>E67+E68+E69+E70+E71+E72+E73+E74</f>
        <v>0</v>
      </c>
      <c r="F66" s="22">
        <f>F67+F68+F69+F70+F71+F72+F73+F74</f>
        <v>0</v>
      </c>
      <c r="G66" s="398"/>
      <c r="H66" s="49">
        <f>I66+J66+K66</f>
        <v>1880</v>
      </c>
      <c r="I66" s="22">
        <f>I67+I68+I69+I70+I71+I72+I73+I74</f>
        <v>1880</v>
      </c>
      <c r="J66" s="22">
        <f>J67+J68+J69+J70+J71+J72+J73+J74</f>
        <v>0</v>
      </c>
      <c r="K66" s="22">
        <f>K67+K68+K69+K70+K71+K72+K73+K74</f>
        <v>0</v>
      </c>
      <c r="L66" s="398"/>
      <c r="M66" s="577">
        <f>N66+O66+P66</f>
        <v>1388.2329999999999</v>
      </c>
      <c r="N66" s="578">
        <f>N67+N70+N73+N74</f>
        <v>1388.2329999999999</v>
      </c>
      <c r="O66" s="22">
        <f>O67+O68+O69+O70+O71+O72+O73+O74</f>
        <v>0</v>
      </c>
      <c r="P66" s="579">
        <f>P67+P68+P69+P70+P71+P72+P73+P74</f>
        <v>0</v>
      </c>
      <c r="Q66" s="50"/>
      <c r="R66" s="576">
        <f>M66/C66*100</f>
        <v>73.84218085106383</v>
      </c>
    </row>
    <row r="67" spans="1:18" ht="63" customHeight="1" x14ac:dyDescent="0.25">
      <c r="A67" s="23"/>
      <c r="B67" s="116" t="s">
        <v>93</v>
      </c>
      <c r="C67" s="127">
        <f t="shared" si="34"/>
        <v>1756</v>
      </c>
      <c r="D67" s="126">
        <v>1756</v>
      </c>
      <c r="E67" s="29"/>
      <c r="F67" s="25"/>
      <c r="G67" s="373"/>
      <c r="H67" s="54">
        <f>I67+J67+K67</f>
        <v>1756</v>
      </c>
      <c r="I67" s="126">
        <v>1756</v>
      </c>
      <c r="J67" s="29"/>
      <c r="K67" s="25"/>
      <c r="L67" s="373"/>
      <c r="M67" s="563">
        <f>N67+O67+P67</f>
        <v>1275.7539999999999</v>
      </c>
      <c r="N67" s="564">
        <v>1275.7539999999999</v>
      </c>
      <c r="O67" s="29"/>
      <c r="P67" s="370"/>
      <c r="Q67" s="52"/>
      <c r="R67" s="440"/>
    </row>
    <row r="68" spans="1:18" ht="33.75" hidden="1" customHeight="1" x14ac:dyDescent="0.25">
      <c r="A68" s="23"/>
      <c r="B68" s="116" t="s">
        <v>94</v>
      </c>
      <c r="C68" s="127">
        <f t="shared" si="34"/>
        <v>0</v>
      </c>
      <c r="D68" s="126"/>
      <c r="E68" s="29"/>
      <c r="F68" s="25"/>
      <c r="G68" s="373"/>
      <c r="H68" s="54">
        <f t="shared" ref="H68:H74" si="44">I68+J68+K68</f>
        <v>0</v>
      </c>
      <c r="I68" s="126">
        <v>0</v>
      </c>
      <c r="J68" s="29"/>
      <c r="K68" s="25"/>
      <c r="L68" s="373"/>
      <c r="M68" s="563">
        <f t="shared" ref="M68:M74" si="45">N68+O68+P68</f>
        <v>0</v>
      </c>
      <c r="N68" s="564"/>
      <c r="O68" s="29"/>
      <c r="P68" s="370"/>
      <c r="Q68" s="52"/>
      <c r="R68" s="440"/>
    </row>
    <row r="69" spans="1:18" ht="0.75" hidden="1" customHeight="1" x14ac:dyDescent="0.25">
      <c r="A69" s="23"/>
      <c r="B69" s="116" t="s">
        <v>95</v>
      </c>
      <c r="C69" s="127">
        <f t="shared" si="34"/>
        <v>0</v>
      </c>
      <c r="D69" s="126"/>
      <c r="E69" s="29"/>
      <c r="F69" s="25"/>
      <c r="G69" s="373"/>
      <c r="H69" s="54">
        <f t="shared" si="44"/>
        <v>0</v>
      </c>
      <c r="I69" s="126">
        <v>0</v>
      </c>
      <c r="J69" s="29"/>
      <c r="K69" s="25"/>
      <c r="L69" s="373"/>
      <c r="M69" s="563">
        <f t="shared" si="45"/>
        <v>0</v>
      </c>
      <c r="N69" s="564"/>
      <c r="O69" s="29"/>
      <c r="P69" s="370"/>
      <c r="Q69" s="52"/>
      <c r="R69" s="440"/>
    </row>
    <row r="70" spans="1:18" ht="57" customHeight="1" x14ac:dyDescent="0.25">
      <c r="A70" s="23"/>
      <c r="B70" s="116" t="s">
        <v>96</v>
      </c>
      <c r="C70" s="127">
        <f t="shared" si="34"/>
        <v>43</v>
      </c>
      <c r="D70" s="126">
        <v>43</v>
      </c>
      <c r="E70" s="29"/>
      <c r="F70" s="25"/>
      <c r="G70" s="373"/>
      <c r="H70" s="54">
        <f t="shared" si="44"/>
        <v>43</v>
      </c>
      <c r="I70" s="126">
        <v>43</v>
      </c>
      <c r="J70" s="29"/>
      <c r="K70" s="25"/>
      <c r="L70" s="373"/>
      <c r="M70" s="563">
        <f t="shared" si="45"/>
        <v>40.32</v>
      </c>
      <c r="N70" s="564">
        <v>40.32</v>
      </c>
      <c r="O70" s="29"/>
      <c r="P70" s="370"/>
      <c r="Q70" s="52"/>
      <c r="R70" s="440"/>
    </row>
    <row r="71" spans="1:18" ht="37.5" hidden="1" customHeight="1" x14ac:dyDescent="0.25">
      <c r="A71" s="23"/>
      <c r="B71" s="116" t="s">
        <v>97</v>
      </c>
      <c r="C71" s="127">
        <f t="shared" si="34"/>
        <v>0</v>
      </c>
      <c r="D71" s="126">
        <v>0</v>
      </c>
      <c r="E71" s="29"/>
      <c r="F71" s="25"/>
      <c r="G71" s="373"/>
      <c r="H71" s="54">
        <f t="shared" si="44"/>
        <v>0</v>
      </c>
      <c r="I71" s="126">
        <v>0</v>
      </c>
      <c r="J71" s="29"/>
      <c r="K71" s="25"/>
      <c r="L71" s="373"/>
      <c r="M71" s="563">
        <f t="shared" si="45"/>
        <v>0</v>
      </c>
      <c r="N71" s="564"/>
      <c r="O71" s="29"/>
      <c r="P71" s="370"/>
      <c r="Q71" s="52"/>
      <c r="R71" s="440"/>
    </row>
    <row r="72" spans="1:18" ht="42.75" hidden="1" customHeight="1" x14ac:dyDescent="0.25">
      <c r="A72" s="23"/>
      <c r="B72" s="116" t="s">
        <v>210</v>
      </c>
      <c r="C72" s="127">
        <f t="shared" si="34"/>
        <v>0</v>
      </c>
      <c r="D72" s="126">
        <v>0</v>
      </c>
      <c r="E72" s="29"/>
      <c r="F72" s="25"/>
      <c r="G72" s="373"/>
      <c r="H72" s="54">
        <f t="shared" si="44"/>
        <v>0</v>
      </c>
      <c r="I72" s="126">
        <v>0</v>
      </c>
      <c r="J72" s="29"/>
      <c r="K72" s="25"/>
      <c r="L72" s="373"/>
      <c r="M72" s="563">
        <f t="shared" si="45"/>
        <v>0</v>
      </c>
      <c r="N72" s="564"/>
      <c r="O72" s="29"/>
      <c r="P72" s="370"/>
      <c r="Q72" s="52"/>
      <c r="R72" s="440"/>
    </row>
    <row r="73" spans="1:18" ht="50.25" customHeight="1" x14ac:dyDescent="0.25">
      <c r="A73" s="23"/>
      <c r="B73" s="116" t="s">
        <v>211</v>
      </c>
      <c r="C73" s="127">
        <f t="shared" si="34"/>
        <v>21</v>
      </c>
      <c r="D73" s="126">
        <v>21</v>
      </c>
      <c r="E73" s="29"/>
      <c r="F73" s="25"/>
      <c r="G73" s="373"/>
      <c r="H73" s="54">
        <f t="shared" si="44"/>
        <v>21</v>
      </c>
      <c r="I73" s="126">
        <v>21</v>
      </c>
      <c r="J73" s="29"/>
      <c r="K73" s="25"/>
      <c r="L73" s="373"/>
      <c r="M73" s="563">
        <f t="shared" si="45"/>
        <v>21</v>
      </c>
      <c r="N73" s="564">
        <v>21</v>
      </c>
      <c r="O73" s="29"/>
      <c r="P73" s="370"/>
      <c r="Q73" s="52"/>
      <c r="R73" s="440"/>
    </row>
    <row r="74" spans="1:18" ht="48.75" customHeight="1" x14ac:dyDescent="0.25">
      <c r="A74" s="4"/>
      <c r="B74" s="116" t="s">
        <v>98</v>
      </c>
      <c r="C74" s="127">
        <f t="shared" si="34"/>
        <v>60</v>
      </c>
      <c r="D74" s="126">
        <v>60</v>
      </c>
      <c r="E74" s="30"/>
      <c r="F74" s="26"/>
      <c r="G74" s="375"/>
      <c r="H74" s="54">
        <f t="shared" si="44"/>
        <v>60</v>
      </c>
      <c r="I74" s="126">
        <v>60</v>
      </c>
      <c r="J74" s="30"/>
      <c r="K74" s="26"/>
      <c r="L74" s="375"/>
      <c r="M74" s="563">
        <f t="shared" si="45"/>
        <v>51.158999999999999</v>
      </c>
      <c r="N74" s="564">
        <v>51.158999999999999</v>
      </c>
      <c r="O74" s="30"/>
      <c r="P74" s="371"/>
      <c r="Q74" s="53"/>
      <c r="R74" s="441"/>
    </row>
    <row r="75" spans="1:18" ht="60" x14ac:dyDescent="0.25">
      <c r="A75" s="35"/>
      <c r="B75" s="115" t="s">
        <v>20</v>
      </c>
      <c r="C75" s="139">
        <f t="shared" si="34"/>
        <v>40</v>
      </c>
      <c r="D75" s="142">
        <f>D76+D77+D78+D79</f>
        <v>40</v>
      </c>
      <c r="E75" s="113">
        <f>E76+E77</f>
        <v>0</v>
      </c>
      <c r="F75" s="113">
        <f>F76+F77</f>
        <v>0</v>
      </c>
      <c r="G75" s="391"/>
      <c r="H75" s="49">
        <f>I75+J75+K75</f>
        <v>40</v>
      </c>
      <c r="I75" s="113">
        <v>40</v>
      </c>
      <c r="J75" s="113">
        <f>J76+J77</f>
        <v>0</v>
      </c>
      <c r="K75" s="113">
        <f>K76+K77</f>
        <v>0</v>
      </c>
      <c r="L75" s="391"/>
      <c r="M75" s="49">
        <f>N75+O75+P75</f>
        <v>6.5</v>
      </c>
      <c r="N75" s="113">
        <f>N76+N77+N78+N79</f>
        <v>6.5</v>
      </c>
      <c r="O75" s="113">
        <f>O76+O77</f>
        <v>0</v>
      </c>
      <c r="P75" s="574">
        <f>P76+P77</f>
        <v>0</v>
      </c>
      <c r="Q75" s="50"/>
      <c r="R75" s="576">
        <f>M75/C75*100</f>
        <v>16.25</v>
      </c>
    </row>
    <row r="76" spans="1:18" ht="25.5" customHeight="1" x14ac:dyDescent="0.25">
      <c r="A76" s="32"/>
      <c r="B76" s="122" t="s">
        <v>100</v>
      </c>
      <c r="C76" s="314">
        <f>D76</f>
        <v>20.5</v>
      </c>
      <c r="D76" s="315">
        <v>20.5</v>
      </c>
      <c r="E76" s="25"/>
      <c r="F76" s="25"/>
      <c r="G76" s="373"/>
      <c r="H76" s="127">
        <f>I76+J76+K76</f>
        <v>20.5</v>
      </c>
      <c r="I76" s="27">
        <v>20.5</v>
      </c>
      <c r="J76" s="25"/>
      <c r="K76" s="25"/>
      <c r="L76" s="373"/>
      <c r="M76" s="127">
        <f>N76+O76+P76</f>
        <v>2</v>
      </c>
      <c r="N76" s="27">
        <v>2</v>
      </c>
      <c r="O76" s="25"/>
      <c r="P76" s="370"/>
      <c r="Q76" s="52"/>
      <c r="R76" s="442"/>
    </row>
    <row r="77" spans="1:18" ht="36.75" customHeight="1" x14ac:dyDescent="0.25">
      <c r="A77" s="107"/>
      <c r="B77" s="297" t="s">
        <v>101</v>
      </c>
      <c r="C77" s="296">
        <f>D77+E77+F77</f>
        <v>5</v>
      </c>
      <c r="D77" s="295">
        <v>5</v>
      </c>
      <c r="E77" s="26"/>
      <c r="F77" s="26"/>
      <c r="G77" s="53"/>
      <c r="H77" s="29">
        <f>I77+J77+K77</f>
        <v>5</v>
      </c>
      <c r="I77" s="26">
        <v>5</v>
      </c>
      <c r="J77" s="26"/>
      <c r="K77" s="371"/>
      <c r="L77" s="53"/>
      <c r="M77" s="29">
        <f>N77+O77+P77</f>
        <v>0</v>
      </c>
      <c r="N77" s="26">
        <v>0</v>
      </c>
      <c r="O77" s="26"/>
      <c r="P77" s="371"/>
      <c r="Q77" s="53"/>
      <c r="R77" s="443"/>
    </row>
    <row r="78" spans="1:18" ht="36.75" customHeight="1" x14ac:dyDescent="0.25">
      <c r="A78" s="96"/>
      <c r="B78" s="297" t="s">
        <v>245</v>
      </c>
      <c r="C78" s="296">
        <f>D78</f>
        <v>4.5</v>
      </c>
      <c r="D78" s="295">
        <v>4.5</v>
      </c>
      <c r="E78" s="26"/>
      <c r="F78" s="26"/>
      <c r="G78" s="53"/>
      <c r="H78" s="29">
        <f t="shared" ref="H78:H88" si="46">I78</f>
        <v>4.5</v>
      </c>
      <c r="I78" s="26">
        <v>4.5</v>
      </c>
      <c r="J78" s="26"/>
      <c r="K78" s="371"/>
      <c r="L78" s="53"/>
      <c r="M78" s="29">
        <f>N78</f>
        <v>4.5</v>
      </c>
      <c r="N78" s="26">
        <v>4.5</v>
      </c>
      <c r="O78" s="26"/>
      <c r="P78" s="371"/>
      <c r="Q78" s="53"/>
      <c r="R78" s="443"/>
    </row>
    <row r="79" spans="1:18" ht="36.75" customHeight="1" x14ac:dyDescent="0.25">
      <c r="A79" s="96"/>
      <c r="B79" s="297" t="s">
        <v>246</v>
      </c>
      <c r="C79" s="296">
        <f>D79</f>
        <v>10</v>
      </c>
      <c r="D79" s="295">
        <v>10</v>
      </c>
      <c r="E79" s="26"/>
      <c r="F79" s="26"/>
      <c r="G79" s="53"/>
      <c r="H79" s="29">
        <f t="shared" si="46"/>
        <v>10</v>
      </c>
      <c r="I79" s="26">
        <v>10</v>
      </c>
      <c r="J79" s="26"/>
      <c r="K79" s="371"/>
      <c r="L79" s="53"/>
      <c r="M79" s="29">
        <f>N79</f>
        <v>0</v>
      </c>
      <c r="N79" s="26">
        <v>0</v>
      </c>
      <c r="O79" s="26"/>
      <c r="P79" s="371"/>
      <c r="Q79" s="53"/>
      <c r="R79" s="443"/>
    </row>
    <row r="80" spans="1:18" ht="89.25" customHeight="1" x14ac:dyDescent="0.25">
      <c r="A80" s="96"/>
      <c r="B80" s="298" t="s">
        <v>247</v>
      </c>
      <c r="C80" s="192">
        <f>D80+E80+F80</f>
        <v>60</v>
      </c>
      <c r="D80" s="19">
        <f>D81+D82+D83+D84+D85+D86+D87+D88</f>
        <v>60</v>
      </c>
      <c r="E80" s="294">
        <f>E81+E82</f>
        <v>0</v>
      </c>
      <c r="F80" s="294">
        <f>F81+F82</f>
        <v>0</v>
      </c>
      <c r="G80" s="300"/>
      <c r="H80" s="192">
        <f t="shared" si="46"/>
        <v>60</v>
      </c>
      <c r="I80" s="19">
        <f>I81+I82+I83+I84+I85+I86+I87+I88</f>
        <v>60</v>
      </c>
      <c r="J80" s="294">
        <f>J81+J82</f>
        <v>0</v>
      </c>
      <c r="K80" s="382">
        <f>K81+K82</f>
        <v>0</v>
      </c>
      <c r="L80" s="300"/>
      <c r="M80" s="192">
        <f>N80+O80+P80</f>
        <v>37</v>
      </c>
      <c r="N80" s="19">
        <f>N81+N82+N83+N84+N85+N86+N87+N88</f>
        <v>37</v>
      </c>
      <c r="O80" s="294">
        <f>O81+O82</f>
        <v>0</v>
      </c>
      <c r="P80" s="382">
        <f>P81+P82</f>
        <v>0</v>
      </c>
      <c r="Q80" s="300"/>
      <c r="R80" s="580">
        <f>M80/C80*100</f>
        <v>61.666666666666671</v>
      </c>
    </row>
    <row r="81" spans="1:18" ht="31.5" customHeight="1" x14ac:dyDescent="0.25">
      <c r="A81" s="96">
        <v>1</v>
      </c>
      <c r="B81" s="299" t="s">
        <v>248</v>
      </c>
      <c r="C81" s="296">
        <f t="shared" ref="C81:C89" si="47">D81</f>
        <v>5</v>
      </c>
      <c r="D81" s="295">
        <v>5</v>
      </c>
      <c r="E81" s="295"/>
      <c r="F81" s="295"/>
      <c r="G81" s="301"/>
      <c r="H81" s="296">
        <f t="shared" si="46"/>
        <v>5</v>
      </c>
      <c r="I81" s="295">
        <v>5</v>
      </c>
      <c r="J81" s="295"/>
      <c r="K81" s="383"/>
      <c r="L81" s="301"/>
      <c r="M81" s="296">
        <f t="shared" ref="M81:M88" si="48">N81</f>
        <v>0</v>
      </c>
      <c r="N81" s="295">
        <v>0</v>
      </c>
      <c r="O81" s="295"/>
      <c r="P81" s="383"/>
      <c r="Q81" s="301"/>
      <c r="R81" s="444"/>
    </row>
    <row r="82" spans="1:18" ht="37.5" customHeight="1" x14ac:dyDescent="0.25">
      <c r="A82" s="96">
        <v>2</v>
      </c>
      <c r="B82" s="299" t="s">
        <v>249</v>
      </c>
      <c r="C82" s="296">
        <f t="shared" si="47"/>
        <v>5</v>
      </c>
      <c r="D82" s="295">
        <v>5</v>
      </c>
      <c r="E82" s="295"/>
      <c r="F82" s="295"/>
      <c r="G82" s="301"/>
      <c r="H82" s="296">
        <f t="shared" si="46"/>
        <v>5</v>
      </c>
      <c r="I82" s="295">
        <v>5</v>
      </c>
      <c r="J82" s="295"/>
      <c r="K82" s="383"/>
      <c r="L82" s="301"/>
      <c r="M82" s="296">
        <f t="shared" si="48"/>
        <v>2</v>
      </c>
      <c r="N82" s="295">
        <v>2</v>
      </c>
      <c r="O82" s="295"/>
      <c r="P82" s="383"/>
      <c r="Q82" s="301"/>
      <c r="R82" s="444"/>
    </row>
    <row r="83" spans="1:18" ht="42.75" customHeight="1" x14ac:dyDescent="0.25">
      <c r="A83" s="96">
        <v>3</v>
      </c>
      <c r="B83" s="299" t="s">
        <v>251</v>
      </c>
      <c r="C83" s="296">
        <f t="shared" si="47"/>
        <v>5</v>
      </c>
      <c r="D83" s="295">
        <v>5</v>
      </c>
      <c r="E83" s="295"/>
      <c r="F83" s="295"/>
      <c r="G83" s="301"/>
      <c r="H83" s="296">
        <f t="shared" si="46"/>
        <v>5</v>
      </c>
      <c r="I83" s="295">
        <v>5</v>
      </c>
      <c r="J83" s="295"/>
      <c r="K83" s="383"/>
      <c r="L83" s="301"/>
      <c r="M83" s="296">
        <f t="shared" si="48"/>
        <v>0</v>
      </c>
      <c r="N83" s="295">
        <v>0</v>
      </c>
      <c r="O83" s="295"/>
      <c r="P83" s="383"/>
      <c r="Q83" s="301"/>
      <c r="R83" s="444"/>
    </row>
    <row r="84" spans="1:18" ht="55.5" customHeight="1" x14ac:dyDescent="0.25">
      <c r="A84" s="96">
        <v>4</v>
      </c>
      <c r="B84" s="299" t="s">
        <v>250</v>
      </c>
      <c r="C84" s="296">
        <f t="shared" si="47"/>
        <v>5</v>
      </c>
      <c r="D84" s="295">
        <v>5</v>
      </c>
      <c r="E84" s="295"/>
      <c r="F84" s="295"/>
      <c r="G84" s="301"/>
      <c r="H84" s="296">
        <f t="shared" si="46"/>
        <v>5</v>
      </c>
      <c r="I84" s="295">
        <v>5</v>
      </c>
      <c r="J84" s="295"/>
      <c r="K84" s="383"/>
      <c r="L84" s="301"/>
      <c r="M84" s="296">
        <f t="shared" si="48"/>
        <v>0</v>
      </c>
      <c r="N84" s="295">
        <v>0</v>
      </c>
      <c r="O84" s="295"/>
      <c r="P84" s="383"/>
      <c r="Q84" s="301"/>
      <c r="R84" s="444"/>
    </row>
    <row r="85" spans="1:18" ht="133.5" customHeight="1" x14ac:dyDescent="0.25">
      <c r="A85" s="96">
        <v>5</v>
      </c>
      <c r="B85" s="299" t="s">
        <v>252</v>
      </c>
      <c r="C85" s="296">
        <f t="shared" si="47"/>
        <v>10</v>
      </c>
      <c r="D85" s="295">
        <v>10</v>
      </c>
      <c r="E85" s="295"/>
      <c r="F85" s="295"/>
      <c r="G85" s="301"/>
      <c r="H85" s="296">
        <f t="shared" si="46"/>
        <v>10</v>
      </c>
      <c r="I85" s="295">
        <v>10</v>
      </c>
      <c r="J85" s="295"/>
      <c r="K85" s="383"/>
      <c r="L85" s="301"/>
      <c r="M85" s="296">
        <f t="shared" si="48"/>
        <v>10</v>
      </c>
      <c r="N85" s="295">
        <v>10</v>
      </c>
      <c r="O85" s="295"/>
      <c r="P85" s="383"/>
      <c r="Q85" s="301"/>
      <c r="R85" s="444"/>
    </row>
    <row r="86" spans="1:18" ht="124.5" customHeight="1" x14ac:dyDescent="0.25">
      <c r="A86" s="96">
        <v>6</v>
      </c>
      <c r="B86" s="299" t="s">
        <v>253</v>
      </c>
      <c r="C86" s="296">
        <f t="shared" si="47"/>
        <v>5</v>
      </c>
      <c r="D86" s="295">
        <v>5</v>
      </c>
      <c r="E86" s="295"/>
      <c r="F86" s="295"/>
      <c r="G86" s="301"/>
      <c r="H86" s="296">
        <f t="shared" si="46"/>
        <v>5</v>
      </c>
      <c r="I86" s="295">
        <v>5</v>
      </c>
      <c r="J86" s="295"/>
      <c r="K86" s="383"/>
      <c r="L86" s="301"/>
      <c r="M86" s="296">
        <f t="shared" si="48"/>
        <v>0</v>
      </c>
      <c r="N86" s="295">
        <v>0</v>
      </c>
      <c r="O86" s="295"/>
      <c r="P86" s="383"/>
      <c r="Q86" s="301"/>
      <c r="R86" s="444"/>
    </row>
    <row r="87" spans="1:18" ht="96.75" customHeight="1" thickBot="1" x14ac:dyDescent="0.3">
      <c r="A87" s="96">
        <v>7</v>
      </c>
      <c r="B87" s="299" t="s">
        <v>254</v>
      </c>
      <c r="C87" s="296">
        <f t="shared" si="47"/>
        <v>10</v>
      </c>
      <c r="D87" s="295">
        <v>10</v>
      </c>
      <c r="E87" s="295"/>
      <c r="F87" s="434"/>
      <c r="G87" s="435"/>
      <c r="H87" s="436">
        <f t="shared" si="46"/>
        <v>10</v>
      </c>
      <c r="I87" s="295">
        <v>10</v>
      </c>
      <c r="J87" s="295"/>
      <c r="K87" s="383"/>
      <c r="L87" s="301"/>
      <c r="M87" s="296">
        <f t="shared" si="48"/>
        <v>10</v>
      </c>
      <c r="N87" s="295">
        <v>10</v>
      </c>
      <c r="O87" s="295"/>
      <c r="P87" s="383"/>
      <c r="Q87" s="301"/>
      <c r="R87" s="445"/>
    </row>
    <row r="88" spans="1:18" ht="120.75" customHeight="1" thickBot="1" x14ac:dyDescent="0.3">
      <c r="A88" s="96">
        <v>8</v>
      </c>
      <c r="B88" s="299" t="s">
        <v>255</v>
      </c>
      <c r="C88" s="296">
        <f t="shared" si="47"/>
        <v>15</v>
      </c>
      <c r="D88" s="295">
        <v>15</v>
      </c>
      <c r="E88" s="295"/>
      <c r="F88" s="315"/>
      <c r="G88" s="432"/>
      <c r="H88" s="433">
        <f t="shared" si="46"/>
        <v>15</v>
      </c>
      <c r="I88" s="295">
        <v>15</v>
      </c>
      <c r="J88" s="295"/>
      <c r="K88" s="383"/>
      <c r="L88" s="301"/>
      <c r="M88" s="296">
        <f t="shared" si="48"/>
        <v>15</v>
      </c>
      <c r="N88" s="295">
        <v>15</v>
      </c>
      <c r="O88" s="295"/>
      <c r="P88" s="383"/>
      <c r="Q88" s="301"/>
      <c r="R88" s="438"/>
    </row>
    <row r="89" spans="1:18" ht="28.9" customHeight="1" thickBot="1" x14ac:dyDescent="0.3">
      <c r="A89" s="175"/>
      <c r="B89" s="293" t="s">
        <v>138</v>
      </c>
      <c r="C89" s="427">
        <f t="shared" si="47"/>
        <v>4039.9</v>
      </c>
      <c r="D89" s="428">
        <f>D9+D39+D41+D43+D51+D66+D75+D80</f>
        <v>4039.9</v>
      </c>
      <c r="E89" s="428">
        <f>E9+E39+E41+E43+E51+E66+E75</f>
        <v>0</v>
      </c>
      <c r="F89" s="446">
        <f>F9+F39+F41+F43+F51+F66+F75</f>
        <v>0</v>
      </c>
      <c r="G89" s="430"/>
      <c r="H89" s="427">
        <f>I89</f>
        <v>4039.9</v>
      </c>
      <c r="I89" s="428">
        <f>I80+I75+I66+I51+I43+I41+I39+I9</f>
        <v>4039.9</v>
      </c>
      <c r="J89" s="428">
        <f t="shared" ref="J89:P89" si="49">J9+J39+J41+J43+J51+J66+J75</f>
        <v>0</v>
      </c>
      <c r="K89" s="429">
        <f t="shared" si="49"/>
        <v>0</v>
      </c>
      <c r="L89" s="431"/>
      <c r="M89" s="598">
        <f>N89</f>
        <v>3357.6779999999999</v>
      </c>
      <c r="N89" s="428">
        <f>N80+N75+N66+N51+N43+N41+N39+N9</f>
        <v>3357.6779999999999</v>
      </c>
      <c r="O89" s="428">
        <f t="shared" si="49"/>
        <v>0</v>
      </c>
      <c r="P89" s="446">
        <f t="shared" si="49"/>
        <v>0</v>
      </c>
      <c r="Q89" s="430"/>
      <c r="R89" s="599">
        <f>M89/C89*100</f>
        <v>83.112898834129552</v>
      </c>
    </row>
    <row r="90" spans="1:18" ht="23.45" customHeight="1" x14ac:dyDescent="0.25">
      <c r="A90" s="621" t="s">
        <v>185</v>
      </c>
      <c r="B90" s="622"/>
      <c r="C90" s="622"/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2"/>
      <c r="O90" s="622"/>
      <c r="P90" s="622"/>
      <c r="Q90" s="622"/>
      <c r="R90" s="623"/>
    </row>
    <row r="91" spans="1:18" ht="36" x14ac:dyDescent="0.25">
      <c r="A91" s="201"/>
      <c r="B91" s="143" t="s">
        <v>149</v>
      </c>
      <c r="C91" s="206">
        <f t="shared" ref="C91:C110" si="50">D91+E91+F91</f>
        <v>47119.1</v>
      </c>
      <c r="D91" s="113">
        <f>D92+D93+D94</f>
        <v>47119.1</v>
      </c>
      <c r="E91" s="113">
        <f t="shared" ref="E91:F91" si="51">E92+E93+E94</f>
        <v>0</v>
      </c>
      <c r="F91" s="19">
        <f t="shared" si="51"/>
        <v>0</v>
      </c>
      <c r="G91" s="448"/>
      <c r="H91" s="206">
        <f>I91+J91+K91</f>
        <v>47119.1</v>
      </c>
      <c r="I91" s="113">
        <f>I92+I93+I94</f>
        <v>47119.1</v>
      </c>
      <c r="J91" s="113">
        <f t="shared" ref="J91:K91" si="52">J92+J93+J94</f>
        <v>0</v>
      </c>
      <c r="K91" s="19">
        <f t="shared" si="52"/>
        <v>0</v>
      </c>
      <c r="L91" s="448"/>
      <c r="M91" s="206">
        <f>N91+O91+P91</f>
        <v>47119.03</v>
      </c>
      <c r="N91" s="113">
        <f>N92+N93+N94</f>
        <v>47119.03</v>
      </c>
      <c r="O91" s="113">
        <f t="shared" ref="O91:P91" si="53">O92+O93+O94</f>
        <v>0</v>
      </c>
      <c r="P91" s="574">
        <f t="shared" si="53"/>
        <v>0</v>
      </c>
      <c r="Q91" s="50"/>
      <c r="R91" s="600">
        <f>M91/C91*100</f>
        <v>99.99985144028642</v>
      </c>
    </row>
    <row r="92" spans="1:18" ht="38.25" customHeight="1" x14ac:dyDescent="0.25">
      <c r="A92" s="31" t="s">
        <v>27</v>
      </c>
      <c r="B92" s="61" t="s">
        <v>214</v>
      </c>
      <c r="C92" s="130">
        <f t="shared" si="50"/>
        <v>5960.3</v>
      </c>
      <c r="D92" s="26">
        <v>5960.3</v>
      </c>
      <c r="E92" s="26"/>
      <c r="F92" s="26"/>
      <c r="G92" s="375"/>
      <c r="H92" s="130">
        <f>I92+J92+K92</f>
        <v>5960.3</v>
      </c>
      <c r="I92" s="26">
        <v>5960.3</v>
      </c>
      <c r="J92" s="26"/>
      <c r="K92" s="26"/>
      <c r="L92" s="375"/>
      <c r="M92" s="130">
        <f>N92</f>
        <v>5960.25</v>
      </c>
      <c r="N92" s="26">
        <v>5960.25</v>
      </c>
      <c r="O92" s="26"/>
      <c r="P92" s="371"/>
      <c r="Q92" s="53"/>
      <c r="R92" s="449"/>
    </row>
    <row r="93" spans="1:18" ht="36" x14ac:dyDescent="0.25">
      <c r="A93" s="31" t="s">
        <v>28</v>
      </c>
      <c r="B93" s="61" t="s">
        <v>215</v>
      </c>
      <c r="C93" s="130">
        <f t="shared" si="50"/>
        <v>21817.5</v>
      </c>
      <c r="D93" s="26">
        <v>21817.5</v>
      </c>
      <c r="E93" s="26"/>
      <c r="F93" s="26"/>
      <c r="G93" s="375"/>
      <c r="H93" s="130">
        <f t="shared" ref="H93:H94" si="54">I93+J93+K93</f>
        <v>21817.5</v>
      </c>
      <c r="I93" s="26">
        <v>21817.5</v>
      </c>
      <c r="J93" s="26"/>
      <c r="K93" s="26"/>
      <c r="L93" s="375"/>
      <c r="M93" s="130">
        <f>N93</f>
        <v>21817.48</v>
      </c>
      <c r="N93" s="26">
        <v>21817.48</v>
      </c>
      <c r="O93" s="26"/>
      <c r="P93" s="371"/>
      <c r="Q93" s="53"/>
      <c r="R93" s="449"/>
    </row>
    <row r="94" spans="1:18" ht="38.25" customHeight="1" x14ac:dyDescent="0.25">
      <c r="A94" s="31" t="s">
        <v>29</v>
      </c>
      <c r="B94" s="61" t="s">
        <v>216</v>
      </c>
      <c r="C94" s="130">
        <f t="shared" si="50"/>
        <v>19341.3</v>
      </c>
      <c r="D94" s="26">
        <v>19341.3</v>
      </c>
      <c r="E94" s="26"/>
      <c r="F94" s="26"/>
      <c r="G94" s="375"/>
      <c r="H94" s="130">
        <f t="shared" si="54"/>
        <v>19341.3</v>
      </c>
      <c r="I94" s="26">
        <v>19341.3</v>
      </c>
      <c r="J94" s="26"/>
      <c r="K94" s="26"/>
      <c r="L94" s="375"/>
      <c r="M94" s="130">
        <f>N94</f>
        <v>19341.3</v>
      </c>
      <c r="N94" s="26">
        <v>19341.3</v>
      </c>
      <c r="O94" s="26"/>
      <c r="P94" s="371"/>
      <c r="Q94" s="53"/>
      <c r="R94" s="449"/>
    </row>
    <row r="95" spans="1:18" ht="39.75" customHeight="1" x14ac:dyDescent="0.25">
      <c r="A95" s="31"/>
      <c r="B95" s="144" t="s">
        <v>150</v>
      </c>
      <c r="C95" s="49">
        <f t="shared" si="50"/>
        <v>11823</v>
      </c>
      <c r="D95" s="19">
        <f>D96+D97+D98+D99</f>
        <v>11823</v>
      </c>
      <c r="E95" s="19">
        <f t="shared" ref="E95:F95" si="55">E96+E97+E98+E99</f>
        <v>0</v>
      </c>
      <c r="F95" s="19">
        <f t="shared" si="55"/>
        <v>0</v>
      </c>
      <c r="G95" s="192"/>
      <c r="H95" s="49">
        <f>I95+J95+K95</f>
        <v>11823</v>
      </c>
      <c r="I95" s="19">
        <f>I96+I97+I98+I99</f>
        <v>11823</v>
      </c>
      <c r="J95" s="19">
        <f t="shared" ref="J95:K95" si="56">J96+J97+J98+J99</f>
        <v>0</v>
      </c>
      <c r="K95" s="19">
        <f t="shared" si="56"/>
        <v>0</v>
      </c>
      <c r="L95" s="192"/>
      <c r="M95" s="49">
        <f>N95+O95+P95</f>
        <v>11822.99</v>
      </c>
      <c r="N95" s="19">
        <f>N96+N97+N98+N99</f>
        <v>11822.99</v>
      </c>
      <c r="O95" s="19">
        <f t="shared" ref="O95:P95" si="57">O96+O97+O98+O99</f>
        <v>0</v>
      </c>
      <c r="P95" s="236">
        <f t="shared" si="57"/>
        <v>0</v>
      </c>
      <c r="Q95" s="50"/>
      <c r="R95" s="58">
        <f>M95/C95*100</f>
        <v>99.999915419098357</v>
      </c>
    </row>
    <row r="96" spans="1:18" ht="25.5" customHeight="1" x14ac:dyDescent="0.25">
      <c r="A96" s="31" t="s">
        <v>35</v>
      </c>
      <c r="B96" s="61" t="s">
        <v>139</v>
      </c>
      <c r="C96" s="127">
        <f t="shared" si="50"/>
        <v>11823</v>
      </c>
      <c r="D96" s="26">
        <v>11823</v>
      </c>
      <c r="E96" s="26"/>
      <c r="F96" s="26"/>
      <c r="G96" s="375"/>
      <c r="H96" s="127">
        <f t="shared" ref="H96:H99" si="58">I96+J96+K96</f>
        <v>11823</v>
      </c>
      <c r="I96" s="26">
        <v>11823</v>
      </c>
      <c r="J96" s="26"/>
      <c r="K96" s="26"/>
      <c r="L96" s="375"/>
      <c r="M96" s="127">
        <f>N96</f>
        <v>11822.99</v>
      </c>
      <c r="N96" s="26">
        <v>11822.99</v>
      </c>
      <c r="O96" s="26"/>
      <c r="P96" s="371"/>
      <c r="Q96" s="53"/>
      <c r="R96" s="449"/>
    </row>
    <row r="97" spans="1:18" ht="21.75" hidden="1" customHeight="1" x14ac:dyDescent="0.25">
      <c r="A97" s="31"/>
      <c r="B97" s="61" t="s">
        <v>140</v>
      </c>
      <c r="C97" s="127">
        <f t="shared" si="50"/>
        <v>0</v>
      </c>
      <c r="D97" s="26"/>
      <c r="E97" s="26"/>
      <c r="F97" s="26"/>
      <c r="G97" s="375"/>
      <c r="H97" s="127">
        <f t="shared" si="58"/>
        <v>0</v>
      </c>
      <c r="I97" s="26"/>
      <c r="J97" s="26"/>
      <c r="K97" s="26"/>
      <c r="L97" s="375"/>
      <c r="M97" s="127">
        <f t="shared" ref="M97:M99" si="59">N97+O97+P97</f>
        <v>0</v>
      </c>
      <c r="N97" s="26"/>
      <c r="O97" s="26"/>
      <c r="P97" s="371"/>
      <c r="Q97" s="53"/>
      <c r="R97" s="449"/>
    </row>
    <row r="98" spans="1:18" ht="26.25" hidden="1" customHeight="1" x14ac:dyDescent="0.25">
      <c r="A98" s="31"/>
      <c r="B98" s="61" t="s">
        <v>141</v>
      </c>
      <c r="C98" s="127">
        <f t="shared" si="50"/>
        <v>0</v>
      </c>
      <c r="D98" s="26"/>
      <c r="E98" s="26"/>
      <c r="F98" s="26"/>
      <c r="G98" s="375"/>
      <c r="H98" s="127">
        <f t="shared" si="58"/>
        <v>0</v>
      </c>
      <c r="I98" s="26"/>
      <c r="J98" s="26"/>
      <c r="K98" s="26"/>
      <c r="L98" s="375"/>
      <c r="M98" s="127">
        <f t="shared" si="59"/>
        <v>0</v>
      </c>
      <c r="N98" s="26"/>
      <c r="O98" s="26"/>
      <c r="P98" s="371"/>
      <c r="Q98" s="53"/>
      <c r="R98" s="449"/>
    </row>
    <row r="99" spans="1:18" ht="39" hidden="1" customHeight="1" x14ac:dyDescent="0.25">
      <c r="A99" s="31"/>
      <c r="B99" s="61" t="s">
        <v>142</v>
      </c>
      <c r="C99" s="127">
        <f t="shared" si="50"/>
        <v>0</v>
      </c>
      <c r="D99" s="26"/>
      <c r="E99" s="26"/>
      <c r="F99" s="26"/>
      <c r="G99" s="375"/>
      <c r="H99" s="127">
        <f t="shared" si="58"/>
        <v>0</v>
      </c>
      <c r="I99" s="26"/>
      <c r="J99" s="26"/>
      <c r="K99" s="26"/>
      <c r="L99" s="375"/>
      <c r="M99" s="127">
        <f t="shared" si="59"/>
        <v>0</v>
      </c>
      <c r="N99" s="26"/>
      <c r="O99" s="26"/>
      <c r="P99" s="371"/>
      <c r="Q99" s="53"/>
      <c r="R99" s="449"/>
    </row>
    <row r="100" spans="1:18" ht="27" customHeight="1" x14ac:dyDescent="0.25">
      <c r="A100" s="31"/>
      <c r="B100" s="144" t="s">
        <v>151</v>
      </c>
      <c r="C100" s="49">
        <f t="shared" si="50"/>
        <v>3687.3</v>
      </c>
      <c r="D100" s="19">
        <f>D102+D103+D104+D105+D106</f>
        <v>3687.3</v>
      </c>
      <c r="E100" s="19">
        <f>E101+E102+E103+E104+E105+E106</f>
        <v>0</v>
      </c>
      <c r="F100" s="19">
        <f>F101+F102+F103+F104+F105+F106</f>
        <v>0</v>
      </c>
      <c r="G100" s="192"/>
      <c r="H100" s="49">
        <f>I100+J100+K100</f>
        <v>3687.3</v>
      </c>
      <c r="I100" s="19">
        <f>I102+I103+I104+I105+I106</f>
        <v>3687.3</v>
      </c>
      <c r="J100" s="19"/>
      <c r="K100" s="19"/>
      <c r="L100" s="192"/>
      <c r="M100" s="49">
        <f>N100+O100+P100</f>
        <v>3674.4</v>
      </c>
      <c r="N100" s="19">
        <f>N102+N103+N104+N105+N106</f>
        <v>3674.4</v>
      </c>
      <c r="O100" s="19"/>
      <c r="P100" s="236"/>
      <c r="Q100" s="50"/>
      <c r="R100" s="58">
        <f>M100/C100*100</f>
        <v>99.650150516638192</v>
      </c>
    </row>
    <row r="101" spans="1:18" ht="21" hidden="1" customHeight="1" x14ac:dyDescent="0.25">
      <c r="A101" s="64" t="s">
        <v>41</v>
      </c>
      <c r="B101" s="61" t="s">
        <v>143</v>
      </c>
      <c r="C101" s="127">
        <f t="shared" si="50"/>
        <v>0</v>
      </c>
      <c r="D101" s="26"/>
      <c r="E101" s="26"/>
      <c r="F101" s="26"/>
      <c r="G101" s="375"/>
      <c r="H101" s="127">
        <f t="shared" ref="H101:H106" si="60">I101+J101+K101</f>
        <v>0</v>
      </c>
      <c r="I101" s="26"/>
      <c r="J101" s="26"/>
      <c r="K101" s="26"/>
      <c r="L101" s="375"/>
      <c r="M101" s="127">
        <f t="shared" ref="M101:M106" si="61">N101+O101+P101</f>
        <v>596.79999999999995</v>
      </c>
      <c r="N101" s="26">
        <v>596.79999999999995</v>
      </c>
      <c r="O101" s="26"/>
      <c r="P101" s="371"/>
      <c r="Q101" s="53"/>
      <c r="R101" s="449"/>
    </row>
    <row r="102" spans="1:18" ht="27" customHeight="1" x14ac:dyDescent="0.25">
      <c r="A102" s="65" t="s">
        <v>41</v>
      </c>
      <c r="B102" s="61" t="s">
        <v>213</v>
      </c>
      <c r="C102" s="128">
        <f t="shared" si="50"/>
        <v>2077.4</v>
      </c>
      <c r="D102" s="129">
        <v>2077.4</v>
      </c>
      <c r="E102" s="129"/>
      <c r="F102" s="129"/>
      <c r="G102" s="230"/>
      <c r="H102" s="128">
        <f>I102+J102+K102</f>
        <v>2077.4</v>
      </c>
      <c r="I102" s="129">
        <v>2077.4</v>
      </c>
      <c r="J102" s="129"/>
      <c r="K102" s="129"/>
      <c r="L102" s="230"/>
      <c r="M102" s="128">
        <f>N102</f>
        <v>2077.4</v>
      </c>
      <c r="N102" s="129">
        <v>2077.4</v>
      </c>
      <c r="O102" s="129"/>
      <c r="P102" s="380"/>
      <c r="Q102" s="53"/>
      <c r="R102" s="449"/>
    </row>
    <row r="103" spans="1:18" ht="17.25" customHeight="1" x14ac:dyDescent="0.25">
      <c r="A103" s="64" t="s">
        <v>36</v>
      </c>
      <c r="B103" s="61" t="s">
        <v>144</v>
      </c>
      <c r="C103" s="127">
        <f t="shared" si="50"/>
        <v>149.4</v>
      </c>
      <c r="D103" s="26">
        <v>149.4</v>
      </c>
      <c r="E103" s="26"/>
      <c r="F103" s="26"/>
      <c r="G103" s="375"/>
      <c r="H103" s="127">
        <f>I103+J103+K103</f>
        <v>149.4</v>
      </c>
      <c r="I103" s="26">
        <v>149.4</v>
      </c>
      <c r="J103" s="26"/>
      <c r="K103" s="26"/>
      <c r="L103" s="375"/>
      <c r="M103" s="135">
        <f t="shared" si="61"/>
        <v>146.4</v>
      </c>
      <c r="N103" s="26">
        <v>146.4</v>
      </c>
      <c r="O103" s="375"/>
      <c r="P103" s="371"/>
      <c r="Q103" s="53"/>
      <c r="R103" s="449"/>
    </row>
    <row r="104" spans="1:18" ht="18.75" customHeight="1" x14ac:dyDescent="0.25">
      <c r="A104" s="64" t="s">
        <v>43</v>
      </c>
      <c r="B104" s="61" t="s">
        <v>145</v>
      </c>
      <c r="C104" s="134">
        <f t="shared" si="50"/>
        <v>154</v>
      </c>
      <c r="D104" s="426">
        <v>154</v>
      </c>
      <c r="E104" s="426"/>
      <c r="F104" s="426"/>
      <c r="G104" s="378"/>
      <c r="H104" s="134">
        <f t="shared" si="60"/>
        <v>154</v>
      </c>
      <c r="I104" s="426">
        <v>154</v>
      </c>
      <c r="J104" s="426"/>
      <c r="K104" s="426"/>
      <c r="L104" s="378"/>
      <c r="M104" s="134">
        <f t="shared" si="61"/>
        <v>154</v>
      </c>
      <c r="N104" s="426">
        <v>154</v>
      </c>
      <c r="O104" s="412"/>
      <c r="P104" s="412"/>
      <c r="Q104" s="53"/>
      <c r="R104" s="449"/>
    </row>
    <row r="105" spans="1:18" ht="25.5" customHeight="1" x14ac:dyDescent="0.25">
      <c r="A105" s="64" t="s">
        <v>147</v>
      </c>
      <c r="B105" s="61" t="s">
        <v>146</v>
      </c>
      <c r="C105" s="127">
        <f t="shared" si="50"/>
        <v>986.5</v>
      </c>
      <c r="D105" s="26">
        <v>986.5</v>
      </c>
      <c r="E105" s="26"/>
      <c r="F105" s="26"/>
      <c r="G105" s="375"/>
      <c r="H105" s="127">
        <f t="shared" si="60"/>
        <v>986.5</v>
      </c>
      <c r="I105" s="26">
        <v>986.5</v>
      </c>
      <c r="J105" s="26"/>
      <c r="K105" s="26"/>
      <c r="L105" s="375"/>
      <c r="M105" s="127">
        <f t="shared" si="61"/>
        <v>976.6</v>
      </c>
      <c r="N105" s="26">
        <v>976.6</v>
      </c>
      <c r="O105" s="371"/>
      <c r="P105" s="371"/>
      <c r="Q105" s="53"/>
      <c r="R105" s="449"/>
    </row>
    <row r="106" spans="1:18" ht="28.5" customHeight="1" x14ac:dyDescent="0.25">
      <c r="A106" s="66" t="s">
        <v>148</v>
      </c>
      <c r="B106" s="61" t="s">
        <v>273</v>
      </c>
      <c r="C106" s="127">
        <f t="shared" si="50"/>
        <v>320</v>
      </c>
      <c r="D106" s="26">
        <v>320</v>
      </c>
      <c r="E106" s="26"/>
      <c r="F106" s="26"/>
      <c r="G106" s="375"/>
      <c r="H106" s="127">
        <f t="shared" si="60"/>
        <v>320</v>
      </c>
      <c r="I106" s="26">
        <v>320</v>
      </c>
      <c r="J106" s="26"/>
      <c r="K106" s="26"/>
      <c r="L106" s="375"/>
      <c r="M106" s="127">
        <f t="shared" si="61"/>
        <v>320</v>
      </c>
      <c r="N106" s="26">
        <v>320</v>
      </c>
      <c r="O106" s="371"/>
      <c r="P106" s="371"/>
      <c r="Q106" s="53"/>
      <c r="R106" s="449"/>
    </row>
    <row r="107" spans="1:18" ht="36" x14ac:dyDescent="0.25">
      <c r="A107" s="31"/>
      <c r="B107" s="144" t="s">
        <v>152</v>
      </c>
      <c r="C107" s="49">
        <f t="shared" si="50"/>
        <v>3484.8</v>
      </c>
      <c r="D107" s="19">
        <f>D108</f>
        <v>3484.8</v>
      </c>
      <c r="E107" s="19">
        <f t="shared" ref="E107:F107" si="62">E108</f>
        <v>0</v>
      </c>
      <c r="F107" s="19">
        <f t="shared" si="62"/>
        <v>0</v>
      </c>
      <c r="G107" s="192"/>
      <c r="H107" s="49">
        <f>I107+J107+K107</f>
        <v>3484.8</v>
      </c>
      <c r="I107" s="19">
        <f>I108</f>
        <v>3484.8</v>
      </c>
      <c r="J107" s="19">
        <f t="shared" ref="J107:K107" si="63">J108</f>
        <v>0</v>
      </c>
      <c r="K107" s="19">
        <f t="shared" si="63"/>
        <v>0</v>
      </c>
      <c r="L107" s="192"/>
      <c r="M107" s="49">
        <f>N107+O107+P107</f>
        <v>3484.82</v>
      </c>
      <c r="N107" s="19">
        <f>N108</f>
        <v>3484.82</v>
      </c>
      <c r="O107" s="236">
        <f t="shared" ref="O107:P107" si="64">O108</f>
        <v>0</v>
      </c>
      <c r="P107" s="236">
        <f t="shared" si="64"/>
        <v>0</v>
      </c>
      <c r="Q107" s="50"/>
      <c r="R107" s="58">
        <f>M107/C107*100</f>
        <v>100.00057392102846</v>
      </c>
    </row>
    <row r="108" spans="1:18" ht="25.5" customHeight="1" x14ac:dyDescent="0.25">
      <c r="A108" s="31" t="s">
        <v>51</v>
      </c>
      <c r="B108" s="145" t="s">
        <v>218</v>
      </c>
      <c r="C108" s="131">
        <f t="shared" si="50"/>
        <v>3484.8</v>
      </c>
      <c r="D108" s="129">
        <v>3484.8</v>
      </c>
      <c r="E108" s="129"/>
      <c r="F108" s="129"/>
      <c r="G108" s="376"/>
      <c r="H108" s="131">
        <f>I108+J108+K108</f>
        <v>3484.8</v>
      </c>
      <c r="I108" s="129">
        <v>3484.8</v>
      </c>
      <c r="J108" s="129"/>
      <c r="K108" s="129"/>
      <c r="L108" s="231"/>
      <c r="M108" s="230">
        <f>N108+O108+P108</f>
        <v>3484.82</v>
      </c>
      <c r="N108" s="129">
        <v>3484.82</v>
      </c>
      <c r="O108" s="129"/>
      <c r="P108" s="380"/>
      <c r="Q108" s="53"/>
      <c r="R108" s="450"/>
    </row>
    <row r="109" spans="1:18" ht="36.75" customHeight="1" x14ac:dyDescent="0.25">
      <c r="A109" s="31"/>
      <c r="B109" s="146" t="s">
        <v>217</v>
      </c>
      <c r="C109" s="49">
        <f t="shared" si="50"/>
        <v>678.3</v>
      </c>
      <c r="D109" s="22">
        <f>D110</f>
        <v>678.3</v>
      </c>
      <c r="E109" s="237"/>
      <c r="F109" s="237"/>
      <c r="G109" s="451"/>
      <c r="H109" s="49">
        <f>I109+J109+K109</f>
        <v>678.3</v>
      </c>
      <c r="I109" s="22">
        <f>I110</f>
        <v>678.3</v>
      </c>
      <c r="J109" s="237"/>
      <c r="K109" s="237"/>
      <c r="L109" s="452"/>
      <c r="M109" s="192">
        <f>N109</f>
        <v>669.9</v>
      </c>
      <c r="N109" s="22">
        <f>N110</f>
        <v>669.9</v>
      </c>
      <c r="O109" s="237"/>
      <c r="P109" s="238"/>
      <c r="Q109" s="300"/>
      <c r="R109" s="447">
        <f>M109/C109*100</f>
        <v>98.761609907120757</v>
      </c>
    </row>
    <row r="110" spans="1:18" ht="21" customHeight="1" thickBot="1" x14ac:dyDescent="0.3">
      <c r="A110" s="107"/>
      <c r="B110" s="179" t="s">
        <v>145</v>
      </c>
      <c r="C110" s="453">
        <f t="shared" si="50"/>
        <v>678.3</v>
      </c>
      <c r="D110" s="454">
        <v>678.3</v>
      </c>
      <c r="E110" s="454"/>
      <c r="F110" s="454"/>
      <c r="G110" s="455"/>
      <c r="H110" s="453">
        <f>I110+J110+K110</f>
        <v>678.3</v>
      </c>
      <c r="I110" s="454">
        <v>678.3</v>
      </c>
      <c r="J110" s="454"/>
      <c r="K110" s="434"/>
      <c r="L110" s="455"/>
      <c r="M110" s="453">
        <f>N110</f>
        <v>669.9</v>
      </c>
      <c r="N110" s="454">
        <v>669.9</v>
      </c>
      <c r="O110" s="454"/>
      <c r="P110" s="456"/>
      <c r="Q110" s="435"/>
      <c r="R110" s="457"/>
    </row>
    <row r="111" spans="1:18" ht="24.6" customHeight="1" thickBot="1" x14ac:dyDescent="0.3">
      <c r="A111" s="180"/>
      <c r="B111" s="177" t="s">
        <v>138</v>
      </c>
      <c r="C111" s="178">
        <f>C91+C95+C100+C107+C109</f>
        <v>66792.5</v>
      </c>
      <c r="D111" s="176">
        <f>D91+D95+D100+D107+D109</f>
        <v>66792.5</v>
      </c>
      <c r="E111" s="176">
        <f t="shared" ref="E111:P111" si="65">E91+E95+E100+E107</f>
        <v>0</v>
      </c>
      <c r="F111" s="176">
        <f t="shared" si="65"/>
        <v>0</v>
      </c>
      <c r="G111" s="177"/>
      <c r="H111" s="178">
        <f>I111+J111+K111</f>
        <v>66792.5</v>
      </c>
      <c r="I111" s="176">
        <f>I109+I107+I100+I95+I91</f>
        <v>66792.5</v>
      </c>
      <c r="J111" s="176">
        <f t="shared" si="65"/>
        <v>0</v>
      </c>
      <c r="K111" s="176">
        <f t="shared" si="65"/>
        <v>0</v>
      </c>
      <c r="L111" s="177"/>
      <c r="M111" s="178">
        <f>N111</f>
        <v>66771.14</v>
      </c>
      <c r="N111" s="176">
        <f>N109+N107+N100+N95+N91</f>
        <v>66771.14</v>
      </c>
      <c r="O111" s="176">
        <f t="shared" si="65"/>
        <v>0</v>
      </c>
      <c r="P111" s="581">
        <f t="shared" si="65"/>
        <v>0</v>
      </c>
      <c r="Q111" s="177"/>
      <c r="R111" s="582">
        <f>M111/C111*100</f>
        <v>99.96802036156754</v>
      </c>
    </row>
    <row r="112" spans="1:18" ht="23.45" customHeight="1" x14ac:dyDescent="0.25">
      <c r="A112" s="608" t="s">
        <v>186</v>
      </c>
      <c r="B112" s="609"/>
      <c r="C112" s="609"/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10"/>
    </row>
    <row r="113" spans="1:18" ht="21.6" customHeight="1" thickBot="1" x14ac:dyDescent="0.3">
      <c r="A113" s="89"/>
      <c r="B113" s="244" t="s">
        <v>13</v>
      </c>
      <c r="C113" s="167">
        <f>D113+E113+F113</f>
        <v>400</v>
      </c>
      <c r="D113" s="89">
        <v>400</v>
      </c>
      <c r="E113" s="89"/>
      <c r="F113" s="89"/>
      <c r="G113" s="90"/>
      <c r="H113" s="167">
        <f>I113+J113+K113</f>
        <v>400</v>
      </c>
      <c r="I113" s="89">
        <v>400</v>
      </c>
      <c r="J113" s="89"/>
      <c r="K113" s="89"/>
      <c r="L113" s="90"/>
      <c r="M113" s="230">
        <f>N113+O113+P113</f>
        <v>390</v>
      </c>
      <c r="N113" s="129">
        <v>390</v>
      </c>
      <c r="O113" s="89"/>
      <c r="P113" s="107"/>
      <c r="Q113" s="541"/>
      <c r="R113" s="167"/>
    </row>
    <row r="114" spans="1:18" ht="21" customHeight="1" thickBot="1" x14ac:dyDescent="0.3">
      <c r="A114" s="175"/>
      <c r="B114" s="177" t="s">
        <v>138</v>
      </c>
      <c r="C114" s="178">
        <f>C113</f>
        <v>400</v>
      </c>
      <c r="D114" s="176">
        <f t="shared" ref="D114:P114" si="66">D113</f>
        <v>400</v>
      </c>
      <c r="E114" s="176">
        <f t="shared" si="66"/>
        <v>0</v>
      </c>
      <c r="F114" s="176">
        <f t="shared" si="66"/>
        <v>0</v>
      </c>
      <c r="G114" s="177"/>
      <c r="H114" s="178">
        <f t="shared" si="66"/>
        <v>400</v>
      </c>
      <c r="I114" s="176">
        <f t="shared" si="66"/>
        <v>400</v>
      </c>
      <c r="J114" s="176">
        <f t="shared" si="66"/>
        <v>0</v>
      </c>
      <c r="K114" s="176">
        <f t="shared" si="66"/>
        <v>0</v>
      </c>
      <c r="L114" s="177"/>
      <c r="M114" s="178">
        <f t="shared" si="66"/>
        <v>390</v>
      </c>
      <c r="N114" s="176">
        <f t="shared" si="66"/>
        <v>390</v>
      </c>
      <c r="O114" s="176">
        <f t="shared" si="66"/>
        <v>0</v>
      </c>
      <c r="P114" s="581">
        <f t="shared" si="66"/>
        <v>0</v>
      </c>
      <c r="Q114" s="583"/>
      <c r="R114" s="188">
        <f>M114/C114*100</f>
        <v>97.5</v>
      </c>
    </row>
    <row r="115" spans="1:18" ht="31.9" customHeight="1" x14ac:dyDescent="0.25">
      <c r="A115" s="608" t="s">
        <v>202</v>
      </c>
      <c r="B115" s="602"/>
      <c r="C115" s="609"/>
      <c r="D115" s="609"/>
      <c r="E115" s="609"/>
      <c r="F115" s="609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  <c r="Q115" s="609"/>
      <c r="R115" s="610"/>
    </row>
    <row r="116" spans="1:18" ht="48" customHeight="1" x14ac:dyDescent="0.25">
      <c r="A116" s="34"/>
      <c r="B116" s="245" t="s">
        <v>103</v>
      </c>
      <c r="C116" s="42">
        <f>D116+E116+F116</f>
        <v>400</v>
      </c>
      <c r="D116" s="25">
        <v>400</v>
      </c>
      <c r="E116" s="21"/>
      <c r="F116" s="21"/>
      <c r="G116" s="51"/>
      <c r="H116" s="42">
        <f>I116+J116+K116</f>
        <v>400</v>
      </c>
      <c r="I116" s="25">
        <v>400</v>
      </c>
      <c r="J116" s="21"/>
      <c r="K116" s="21"/>
      <c r="L116" s="51"/>
      <c r="M116" s="42">
        <f>N116+O116+P116</f>
        <v>396.68</v>
      </c>
      <c r="N116" s="25">
        <v>396.68</v>
      </c>
      <c r="O116" s="21"/>
      <c r="P116" s="381"/>
      <c r="Q116" s="51"/>
      <c r="R116" s="189"/>
    </row>
    <row r="117" spans="1:18" ht="95.25" customHeight="1" x14ac:dyDescent="0.25">
      <c r="A117" s="36"/>
      <c r="B117" s="245" t="s">
        <v>104</v>
      </c>
      <c r="C117" s="42">
        <f>D117+E117+F117</f>
        <v>250</v>
      </c>
      <c r="D117" s="153">
        <v>250</v>
      </c>
      <c r="E117" s="38"/>
      <c r="F117" s="38"/>
      <c r="G117" s="186"/>
      <c r="H117" s="42">
        <f t="shared" ref="H117:H118" si="67">I117+J117+K117</f>
        <v>250</v>
      </c>
      <c r="I117" s="38">
        <v>250</v>
      </c>
      <c r="J117" s="38"/>
      <c r="K117" s="38"/>
      <c r="L117" s="186"/>
      <c r="M117" s="42">
        <f t="shared" ref="M117:M118" si="68">N117+O117+P117</f>
        <v>141.52000000000001</v>
      </c>
      <c r="N117" s="38">
        <v>141.52000000000001</v>
      </c>
      <c r="O117" s="37"/>
      <c r="P117" s="413"/>
      <c r="Q117" s="190"/>
      <c r="R117" s="60"/>
    </row>
    <row r="118" spans="1:18" ht="41.25" customHeight="1" thickBot="1" x14ac:dyDescent="0.3">
      <c r="A118" s="182"/>
      <c r="B118" s="246" t="s">
        <v>203</v>
      </c>
      <c r="C118" s="185">
        <f>D118+E118+F118</f>
        <v>4</v>
      </c>
      <c r="D118" s="183">
        <v>4</v>
      </c>
      <c r="E118" s="183"/>
      <c r="F118" s="183"/>
      <c r="G118" s="187"/>
      <c r="H118" s="185">
        <f t="shared" si="67"/>
        <v>4</v>
      </c>
      <c r="I118" s="183">
        <v>4</v>
      </c>
      <c r="J118" s="183"/>
      <c r="K118" s="183"/>
      <c r="L118" s="187"/>
      <c r="M118" s="185">
        <f t="shared" si="68"/>
        <v>0</v>
      </c>
      <c r="N118" s="162"/>
      <c r="O118" s="183"/>
      <c r="P118" s="384"/>
      <c r="Q118" s="542"/>
      <c r="R118" s="88"/>
    </row>
    <row r="119" spans="1:18" ht="24.6" customHeight="1" thickBot="1" x14ac:dyDescent="0.3">
      <c r="A119" s="160"/>
      <c r="B119" s="177" t="s">
        <v>105</v>
      </c>
      <c r="C119" s="178">
        <f>C116+C117+C118</f>
        <v>654</v>
      </c>
      <c r="D119" s="304">
        <f>D116+D117+D118</f>
        <v>654</v>
      </c>
      <c r="E119" s="176">
        <f t="shared" ref="E119:P119" si="69">E116+E117+E118</f>
        <v>0</v>
      </c>
      <c r="F119" s="176">
        <f t="shared" si="69"/>
        <v>0</v>
      </c>
      <c r="G119" s="177"/>
      <c r="H119" s="178">
        <f>I119+J119+K119</f>
        <v>654</v>
      </c>
      <c r="I119" s="176">
        <f>I116+I117+I118</f>
        <v>654</v>
      </c>
      <c r="J119" s="176">
        <f t="shared" si="69"/>
        <v>0</v>
      </c>
      <c r="K119" s="176">
        <f t="shared" si="69"/>
        <v>0</v>
      </c>
      <c r="L119" s="177"/>
      <c r="M119" s="178">
        <f t="shared" si="69"/>
        <v>538.20000000000005</v>
      </c>
      <c r="N119" s="176">
        <f t="shared" si="69"/>
        <v>538.20000000000005</v>
      </c>
      <c r="O119" s="176">
        <f t="shared" si="69"/>
        <v>0</v>
      </c>
      <c r="P119" s="177">
        <f t="shared" si="69"/>
        <v>0</v>
      </c>
      <c r="Q119" s="584"/>
      <c r="R119" s="181">
        <f>M119/C119*100</f>
        <v>82.293577981651381</v>
      </c>
    </row>
    <row r="120" spans="1:18" ht="28.5" customHeight="1" x14ac:dyDescent="0.25">
      <c r="A120" s="613" t="s">
        <v>204</v>
      </c>
      <c r="B120" s="614"/>
      <c r="C120" s="614"/>
      <c r="D120" s="614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5"/>
    </row>
    <row r="121" spans="1:18" ht="22.15" customHeight="1" thickBot="1" x14ac:dyDescent="0.3">
      <c r="A121" s="87"/>
      <c r="B121" s="247" t="s">
        <v>102</v>
      </c>
      <c r="C121" s="163">
        <f>D121+E121+F121</f>
        <v>10</v>
      </c>
      <c r="D121" s="162">
        <v>10</v>
      </c>
      <c r="E121" s="162"/>
      <c r="F121" s="307"/>
      <c r="G121" s="305"/>
      <c r="H121" s="163">
        <f>I121+J121+K121</f>
        <v>10</v>
      </c>
      <c r="I121" s="162">
        <v>10</v>
      </c>
      <c r="J121" s="162"/>
      <c r="K121" s="307"/>
      <c r="L121" s="401"/>
      <c r="M121" s="540">
        <f>N121</f>
        <v>0</v>
      </c>
      <c r="N121" s="307"/>
      <c r="O121" s="307"/>
      <c r="P121" s="414"/>
      <c r="Q121" s="415"/>
      <c r="R121" s="306"/>
    </row>
    <row r="122" spans="1:18" ht="22.9" customHeight="1" thickBot="1" x14ac:dyDescent="0.3">
      <c r="A122" s="160"/>
      <c r="B122" s="221" t="s">
        <v>105</v>
      </c>
      <c r="C122" s="178">
        <f>C121</f>
        <v>10</v>
      </c>
      <c r="D122" s="176">
        <f t="shared" ref="D122:P122" si="70">D121</f>
        <v>10</v>
      </c>
      <c r="E122" s="239">
        <f t="shared" si="70"/>
        <v>0</v>
      </c>
      <c r="F122" s="239">
        <f t="shared" si="70"/>
        <v>0</v>
      </c>
      <c r="G122" s="240"/>
      <c r="H122" s="361">
        <f>I122+J122</f>
        <v>10</v>
      </c>
      <c r="I122" s="362">
        <v>10</v>
      </c>
      <c r="J122" s="239">
        <f t="shared" si="70"/>
        <v>0</v>
      </c>
      <c r="K122" s="239">
        <f t="shared" si="70"/>
        <v>0</v>
      </c>
      <c r="L122" s="402"/>
      <c r="M122" s="241">
        <f t="shared" si="70"/>
        <v>0</v>
      </c>
      <c r="N122" s="239">
        <f t="shared" si="70"/>
        <v>0</v>
      </c>
      <c r="O122" s="239">
        <f t="shared" si="70"/>
        <v>0</v>
      </c>
      <c r="P122" s="240">
        <f t="shared" si="70"/>
        <v>0</v>
      </c>
      <c r="Q122" s="585"/>
      <c r="R122" s="191">
        <f>M122/C122*100</f>
        <v>0</v>
      </c>
    </row>
    <row r="123" spans="1:18" ht="24" customHeight="1" x14ac:dyDescent="0.25">
      <c r="A123" s="601" t="s">
        <v>187</v>
      </c>
      <c r="B123" s="602"/>
      <c r="C123" s="602"/>
      <c r="D123" s="602"/>
      <c r="E123" s="609"/>
      <c r="F123" s="609"/>
      <c r="G123" s="609"/>
      <c r="H123" s="609"/>
      <c r="I123" s="609"/>
      <c r="J123" s="609"/>
      <c r="K123" s="609"/>
      <c r="L123" s="609"/>
      <c r="M123" s="609"/>
      <c r="N123" s="609"/>
      <c r="O123" s="609"/>
      <c r="P123" s="609"/>
      <c r="Q123" s="609"/>
      <c r="R123" s="610"/>
    </row>
    <row r="124" spans="1:18" ht="49.5" customHeight="1" x14ac:dyDescent="0.25">
      <c r="A124" s="2"/>
      <c r="B124" s="248" t="s">
        <v>106</v>
      </c>
      <c r="C124" s="192">
        <f t="shared" ref="C124:C153" si="71">D124+E124+F124</f>
        <v>11287.8</v>
      </c>
      <c r="D124" s="19">
        <f>D125+D126+D127+D128+D129+D130+D131+D133+D134+D135+D136+D137+D138+D139</f>
        <v>11287.8</v>
      </c>
      <c r="E124" s="19">
        <f t="shared" ref="E124:F124" si="72">E125+E126+E127+E128+E129+E130+E131+E133+E134+E135+E136+E137+E138+E139</f>
        <v>0</v>
      </c>
      <c r="F124" s="19">
        <f t="shared" si="72"/>
        <v>0</v>
      </c>
      <c r="G124" s="50"/>
      <c r="H124" s="192">
        <f>I124+J124+K124</f>
        <v>11287.8</v>
      </c>
      <c r="I124" s="19">
        <f>I125+I126+I127+I128+I129+I130+I131+I133+I134+I135+I136+I137+I138+I139</f>
        <v>11287.8</v>
      </c>
      <c r="J124" s="19">
        <f t="shared" ref="J124:K124" si="73">J125+J126+J127+J128+J129+J130+J131+J133+J134+J135+J136+J137+J138+J139</f>
        <v>0</v>
      </c>
      <c r="K124" s="19">
        <f t="shared" si="73"/>
        <v>0</v>
      </c>
      <c r="L124" s="481"/>
      <c r="M124" s="192">
        <f>N124+O124+P124</f>
        <v>11287.8</v>
      </c>
      <c r="N124" s="19">
        <f>N125+N126+N127+N128+N129+N130+N131+N133+N134+N135+N136+N137+N138+N139</f>
        <v>11287.8</v>
      </c>
      <c r="O124" s="19">
        <f t="shared" ref="O124:P124" si="74">O125+O126+O127+O128+O129+O130+O131+O133+O134+O135+O136+O137+O138+O139</f>
        <v>0</v>
      </c>
      <c r="P124" s="236">
        <f t="shared" si="74"/>
        <v>0</v>
      </c>
      <c r="Q124" s="50"/>
      <c r="R124" s="58">
        <f>M124/C124*100</f>
        <v>100</v>
      </c>
    </row>
    <row r="125" spans="1:18" ht="0.75" hidden="1" customHeight="1" x14ac:dyDescent="0.25">
      <c r="A125" s="2" t="s">
        <v>35</v>
      </c>
      <c r="B125" s="249" t="s">
        <v>107</v>
      </c>
      <c r="C125" s="42">
        <f t="shared" si="71"/>
        <v>0</v>
      </c>
      <c r="D125" s="26">
        <v>0</v>
      </c>
      <c r="E125" s="42"/>
      <c r="F125" s="21"/>
      <c r="G125" s="51"/>
      <c r="H125" s="42">
        <f t="shared" ref="H125:H139" si="75">I125+J125+K125</f>
        <v>0</v>
      </c>
      <c r="I125" s="26">
        <v>0</v>
      </c>
      <c r="J125" s="42"/>
      <c r="K125" s="21"/>
      <c r="L125" s="482"/>
      <c r="M125" s="42">
        <f t="shared" ref="M125:M139" si="76">N125+O125+P125</f>
        <v>0</v>
      </c>
      <c r="N125" s="26">
        <v>0</v>
      </c>
      <c r="O125" s="42"/>
      <c r="P125" s="381"/>
      <c r="Q125" s="51"/>
      <c r="R125" s="42"/>
    </row>
    <row r="126" spans="1:18" ht="15.75" hidden="1" thickBot="1" x14ac:dyDescent="0.3">
      <c r="A126" s="2" t="s">
        <v>119</v>
      </c>
      <c r="B126" s="249" t="s">
        <v>108</v>
      </c>
      <c r="C126" s="42">
        <f t="shared" si="71"/>
        <v>0</v>
      </c>
      <c r="D126" s="26">
        <v>0</v>
      </c>
      <c r="E126" s="42"/>
      <c r="F126" s="21"/>
      <c r="G126" s="51"/>
      <c r="H126" s="42">
        <f t="shared" si="75"/>
        <v>0</v>
      </c>
      <c r="I126" s="26">
        <v>0</v>
      </c>
      <c r="J126" s="42"/>
      <c r="K126" s="21"/>
      <c r="L126" s="482"/>
      <c r="M126" s="42">
        <f t="shared" si="76"/>
        <v>0</v>
      </c>
      <c r="N126" s="26">
        <v>0</v>
      </c>
      <c r="O126" s="42"/>
      <c r="P126" s="381"/>
      <c r="Q126" s="51"/>
      <c r="R126" s="42"/>
    </row>
    <row r="127" spans="1:18" ht="23.25" hidden="1" customHeight="1" x14ac:dyDescent="0.25">
      <c r="A127" s="2" t="s">
        <v>120</v>
      </c>
      <c r="B127" s="249" t="s">
        <v>109</v>
      </c>
      <c r="C127" s="42">
        <f t="shared" si="71"/>
        <v>0</v>
      </c>
      <c r="D127" s="26">
        <v>0</v>
      </c>
      <c r="E127" s="42"/>
      <c r="F127" s="21"/>
      <c r="G127" s="51"/>
      <c r="H127" s="42">
        <f t="shared" si="75"/>
        <v>0</v>
      </c>
      <c r="I127" s="26">
        <v>0</v>
      </c>
      <c r="J127" s="42"/>
      <c r="K127" s="21"/>
      <c r="L127" s="482"/>
      <c r="M127" s="42">
        <f t="shared" si="76"/>
        <v>0</v>
      </c>
      <c r="N127" s="26">
        <v>0</v>
      </c>
      <c r="O127" s="42"/>
      <c r="P127" s="381"/>
      <c r="Q127" s="51"/>
      <c r="R127" s="42"/>
    </row>
    <row r="128" spans="1:18" ht="24" hidden="1" customHeight="1" x14ac:dyDescent="0.25">
      <c r="A128" s="2" t="s">
        <v>121</v>
      </c>
      <c r="B128" s="249" t="s">
        <v>110</v>
      </c>
      <c r="C128" s="42">
        <f t="shared" si="71"/>
        <v>0</v>
      </c>
      <c r="D128" s="26">
        <v>0</v>
      </c>
      <c r="E128" s="42"/>
      <c r="F128" s="21"/>
      <c r="G128" s="51"/>
      <c r="H128" s="42">
        <f t="shared" si="75"/>
        <v>0</v>
      </c>
      <c r="I128" s="26">
        <v>0</v>
      </c>
      <c r="J128" s="42"/>
      <c r="K128" s="21"/>
      <c r="L128" s="482"/>
      <c r="M128" s="42">
        <f t="shared" si="76"/>
        <v>0</v>
      </c>
      <c r="N128" s="26">
        <v>0</v>
      </c>
      <c r="O128" s="42"/>
      <c r="P128" s="381"/>
      <c r="Q128" s="51"/>
      <c r="R128" s="42"/>
    </row>
    <row r="129" spans="1:18" ht="36.75" hidden="1" thickBot="1" x14ac:dyDescent="0.3">
      <c r="A129" s="2" t="s">
        <v>122</v>
      </c>
      <c r="B129" s="249" t="s">
        <v>111</v>
      </c>
      <c r="C129" s="42">
        <f t="shared" si="71"/>
        <v>0</v>
      </c>
      <c r="D129" s="26">
        <v>0</v>
      </c>
      <c r="E129" s="42"/>
      <c r="F129" s="21"/>
      <c r="G129" s="51"/>
      <c r="H129" s="42">
        <f t="shared" si="75"/>
        <v>0</v>
      </c>
      <c r="I129" s="26">
        <v>0</v>
      </c>
      <c r="J129" s="42"/>
      <c r="K129" s="21"/>
      <c r="L129" s="482"/>
      <c r="M129" s="42">
        <f t="shared" si="76"/>
        <v>0</v>
      </c>
      <c r="N129" s="26">
        <v>0</v>
      </c>
      <c r="O129" s="42"/>
      <c r="P129" s="381"/>
      <c r="Q129" s="51"/>
      <c r="R129" s="42"/>
    </row>
    <row r="130" spans="1:18" ht="24" hidden="1" customHeight="1" x14ac:dyDescent="0.25">
      <c r="A130" s="2" t="s">
        <v>123</v>
      </c>
      <c r="B130" s="249" t="s">
        <v>112</v>
      </c>
      <c r="C130" s="42">
        <f t="shared" si="71"/>
        <v>0</v>
      </c>
      <c r="D130" s="26">
        <v>0</v>
      </c>
      <c r="E130" s="42"/>
      <c r="F130" s="21"/>
      <c r="G130" s="51"/>
      <c r="H130" s="42">
        <f t="shared" si="75"/>
        <v>0</v>
      </c>
      <c r="I130" s="26">
        <v>0</v>
      </c>
      <c r="J130" s="42"/>
      <c r="K130" s="21"/>
      <c r="L130" s="482"/>
      <c r="M130" s="42">
        <f t="shared" si="76"/>
        <v>0</v>
      </c>
      <c r="N130" s="26">
        <v>0</v>
      </c>
      <c r="O130" s="42"/>
      <c r="P130" s="381"/>
      <c r="Q130" s="51"/>
      <c r="R130" s="42"/>
    </row>
    <row r="131" spans="1:18" ht="15.75" hidden="1" thickBot="1" x14ac:dyDescent="0.3">
      <c r="A131" s="2" t="s">
        <v>124</v>
      </c>
      <c r="B131" s="249" t="s">
        <v>113</v>
      </c>
      <c r="C131" s="42">
        <f t="shared" si="71"/>
        <v>0</v>
      </c>
      <c r="D131" s="26">
        <v>0</v>
      </c>
      <c r="E131" s="42"/>
      <c r="F131" s="21"/>
      <c r="G131" s="51"/>
      <c r="H131" s="42">
        <f t="shared" si="75"/>
        <v>0</v>
      </c>
      <c r="I131" s="26">
        <v>0</v>
      </c>
      <c r="J131" s="42"/>
      <c r="K131" s="21"/>
      <c r="L131" s="482"/>
      <c r="M131" s="42">
        <f t="shared" si="76"/>
        <v>0</v>
      </c>
      <c r="N131" s="26">
        <v>0</v>
      </c>
      <c r="O131" s="42"/>
      <c r="P131" s="381"/>
      <c r="Q131" s="51"/>
      <c r="R131" s="42"/>
    </row>
    <row r="132" spans="1:18" ht="23.25" hidden="1" customHeight="1" x14ac:dyDescent="0.25">
      <c r="A132" s="2" t="s">
        <v>125</v>
      </c>
      <c r="B132" s="249" t="s">
        <v>114</v>
      </c>
      <c r="C132" s="42">
        <f t="shared" si="71"/>
        <v>0</v>
      </c>
      <c r="D132" s="26">
        <v>0</v>
      </c>
      <c r="E132" s="42"/>
      <c r="F132" s="21"/>
      <c r="G132" s="51"/>
      <c r="H132" s="42">
        <f t="shared" si="75"/>
        <v>0</v>
      </c>
      <c r="I132" s="26">
        <v>0</v>
      </c>
      <c r="J132" s="42"/>
      <c r="K132" s="21"/>
      <c r="L132" s="482"/>
      <c r="M132" s="42">
        <f t="shared" si="76"/>
        <v>0</v>
      </c>
      <c r="N132" s="26">
        <v>0</v>
      </c>
      <c r="O132" s="42"/>
      <c r="P132" s="381"/>
      <c r="Q132" s="51"/>
      <c r="R132" s="42"/>
    </row>
    <row r="133" spans="1:18" ht="24.75" hidden="1" thickBot="1" x14ac:dyDescent="0.3">
      <c r="A133" s="3" t="s">
        <v>41</v>
      </c>
      <c r="B133" s="249" t="s">
        <v>115</v>
      </c>
      <c r="C133" s="42">
        <f t="shared" si="71"/>
        <v>0</v>
      </c>
      <c r="D133" s="25">
        <v>0</v>
      </c>
      <c r="E133" s="42"/>
      <c r="F133" s="21"/>
      <c r="G133" s="51"/>
      <c r="H133" s="42">
        <f t="shared" si="75"/>
        <v>0</v>
      </c>
      <c r="I133" s="25">
        <v>0</v>
      </c>
      <c r="J133" s="42"/>
      <c r="K133" s="21"/>
      <c r="L133" s="482"/>
      <c r="M133" s="42">
        <f t="shared" si="76"/>
        <v>0</v>
      </c>
      <c r="N133" s="25">
        <v>0</v>
      </c>
      <c r="O133" s="42"/>
      <c r="P133" s="381"/>
      <c r="Q133" s="51"/>
      <c r="R133" s="42"/>
    </row>
    <row r="134" spans="1:18" ht="24.75" hidden="1" thickBot="1" x14ac:dyDescent="0.3">
      <c r="A134" s="40" t="s">
        <v>36</v>
      </c>
      <c r="B134" s="249" t="s">
        <v>116</v>
      </c>
      <c r="C134" s="42">
        <f t="shared" si="71"/>
        <v>0</v>
      </c>
      <c r="D134" s="25">
        <v>0</v>
      </c>
      <c r="E134" s="42"/>
      <c r="F134" s="21"/>
      <c r="G134" s="51"/>
      <c r="H134" s="42">
        <f t="shared" si="75"/>
        <v>0</v>
      </c>
      <c r="I134" s="25">
        <v>0</v>
      </c>
      <c r="J134" s="42"/>
      <c r="K134" s="21"/>
      <c r="L134" s="482"/>
      <c r="M134" s="42">
        <f t="shared" si="76"/>
        <v>0</v>
      </c>
      <c r="N134" s="25">
        <v>0</v>
      </c>
      <c r="O134" s="42"/>
      <c r="P134" s="381"/>
      <c r="Q134" s="51"/>
      <c r="R134" s="42"/>
    </row>
    <row r="135" spans="1:18" ht="36.75" hidden="1" thickBot="1" x14ac:dyDescent="0.3">
      <c r="A135" s="40" t="s">
        <v>42</v>
      </c>
      <c r="B135" s="249" t="s">
        <v>117</v>
      </c>
      <c r="C135" s="42">
        <f t="shared" si="71"/>
        <v>0</v>
      </c>
      <c r="D135" s="25">
        <v>0</v>
      </c>
      <c r="E135" s="42"/>
      <c r="F135" s="21"/>
      <c r="G135" s="51"/>
      <c r="H135" s="42">
        <f t="shared" si="75"/>
        <v>0</v>
      </c>
      <c r="I135" s="25">
        <v>0</v>
      </c>
      <c r="J135" s="42"/>
      <c r="K135" s="21"/>
      <c r="L135" s="482"/>
      <c r="M135" s="42">
        <f t="shared" si="76"/>
        <v>0</v>
      </c>
      <c r="N135" s="25">
        <v>0</v>
      </c>
      <c r="O135" s="42"/>
      <c r="P135" s="381"/>
      <c r="Q135" s="51"/>
      <c r="R135" s="42"/>
    </row>
    <row r="136" spans="1:18" ht="15.75" hidden="1" thickBot="1" x14ac:dyDescent="0.3">
      <c r="A136" s="41" t="s">
        <v>43</v>
      </c>
      <c r="B136" s="249" t="s">
        <v>118</v>
      </c>
      <c r="C136" s="42">
        <f t="shared" si="71"/>
        <v>0</v>
      </c>
      <c r="D136" s="25">
        <v>0</v>
      </c>
      <c r="E136" s="42"/>
      <c r="F136" s="21"/>
      <c r="G136" s="51"/>
      <c r="H136" s="42">
        <f t="shared" si="75"/>
        <v>0</v>
      </c>
      <c r="I136" s="25">
        <v>0</v>
      </c>
      <c r="J136" s="42"/>
      <c r="K136" s="21"/>
      <c r="L136" s="482"/>
      <c r="M136" s="42">
        <f t="shared" si="76"/>
        <v>0</v>
      </c>
      <c r="N136" s="25">
        <v>0</v>
      </c>
      <c r="O136" s="42"/>
      <c r="P136" s="381"/>
      <c r="Q136" s="51"/>
      <c r="R136" s="42"/>
    </row>
    <row r="137" spans="1:18" ht="21.75" hidden="1" customHeight="1" x14ac:dyDescent="0.25">
      <c r="A137" s="2" t="s">
        <v>51</v>
      </c>
      <c r="B137" s="249" t="s">
        <v>126</v>
      </c>
      <c r="C137" s="42">
        <f t="shared" si="71"/>
        <v>0</v>
      </c>
      <c r="D137" s="25"/>
      <c r="E137" s="42"/>
      <c r="F137" s="21"/>
      <c r="G137" s="51"/>
      <c r="H137" s="42">
        <f t="shared" si="75"/>
        <v>0</v>
      </c>
      <c r="I137" s="25"/>
      <c r="J137" s="42"/>
      <c r="K137" s="21"/>
      <c r="L137" s="482"/>
      <c r="M137" s="42">
        <f t="shared" si="76"/>
        <v>0</v>
      </c>
      <c r="N137" s="25"/>
      <c r="O137" s="42"/>
      <c r="P137" s="381"/>
      <c r="Q137" s="51"/>
      <c r="R137" s="42"/>
    </row>
    <row r="138" spans="1:18" ht="24.75" hidden="1" thickBot="1" x14ac:dyDescent="0.3">
      <c r="A138" s="2" t="s">
        <v>63</v>
      </c>
      <c r="B138" s="249" t="s">
        <v>127</v>
      </c>
      <c r="C138" s="185">
        <f t="shared" si="71"/>
        <v>0</v>
      </c>
      <c r="D138" s="27">
        <v>0</v>
      </c>
      <c r="E138" s="21"/>
      <c r="F138" s="21"/>
      <c r="G138" s="51"/>
      <c r="H138" s="42">
        <f t="shared" si="75"/>
        <v>0</v>
      </c>
      <c r="I138" s="27">
        <v>0</v>
      </c>
      <c r="J138" s="21"/>
      <c r="K138" s="21"/>
      <c r="L138" s="482"/>
      <c r="M138" s="42">
        <f t="shared" si="76"/>
        <v>0</v>
      </c>
      <c r="N138" s="27"/>
      <c r="O138" s="21"/>
      <c r="P138" s="381"/>
      <c r="Q138" s="51"/>
      <c r="R138" s="42"/>
    </row>
    <row r="139" spans="1:18" ht="48.75" customHeight="1" x14ac:dyDescent="0.25">
      <c r="A139" s="2" t="s">
        <v>69</v>
      </c>
      <c r="B139" s="249" t="s">
        <v>128</v>
      </c>
      <c r="C139" s="127">
        <f t="shared" si="71"/>
        <v>11287.8</v>
      </c>
      <c r="D139" s="25">
        <v>11287.8</v>
      </c>
      <c r="E139" s="21"/>
      <c r="F139" s="21"/>
      <c r="G139" s="51"/>
      <c r="H139" s="42">
        <f t="shared" si="75"/>
        <v>11287.8</v>
      </c>
      <c r="I139" s="25">
        <v>11287.8</v>
      </c>
      <c r="J139" s="21"/>
      <c r="K139" s="21"/>
      <c r="L139" s="482"/>
      <c r="M139" s="42">
        <f t="shared" si="76"/>
        <v>11287.8</v>
      </c>
      <c r="N139" s="25">
        <v>11287.8</v>
      </c>
      <c r="O139" s="21"/>
      <c r="P139" s="381"/>
      <c r="Q139" s="51"/>
      <c r="R139" s="42"/>
    </row>
    <row r="140" spans="1:18" ht="75.75" customHeight="1" x14ac:dyDescent="0.25">
      <c r="A140" s="43"/>
      <c r="B140" s="250" t="s">
        <v>241</v>
      </c>
      <c r="C140" s="448">
        <f t="shared" si="71"/>
        <v>10500</v>
      </c>
      <c r="D140" s="19">
        <f>D141+D142+D143+D144+D145+D146+D147+D148+D149+D150</f>
        <v>10500</v>
      </c>
      <c r="E140" s="19">
        <f t="shared" ref="E140:F140" si="77">E141+E142+E143+E144+E145+E146+E147+E148+E149+E150</f>
        <v>0</v>
      </c>
      <c r="F140" s="19">
        <f t="shared" si="77"/>
        <v>0</v>
      </c>
      <c r="G140" s="50"/>
      <c r="H140" s="192">
        <f>I140+J140+K140</f>
        <v>10500</v>
      </c>
      <c r="I140" s="19">
        <f>I141+I142+I143+I144+I145+I146+I147+I148+I149+I150</f>
        <v>10500</v>
      </c>
      <c r="J140" s="19">
        <f t="shared" ref="J140:K140" si="78">J141+J142+J143+J144+J145+J146+J147+J148+J149+J150</f>
        <v>0</v>
      </c>
      <c r="K140" s="19">
        <f t="shared" si="78"/>
        <v>0</v>
      </c>
      <c r="L140" s="481"/>
      <c r="M140" s="192">
        <f>N140+O140+P140</f>
        <v>10200</v>
      </c>
      <c r="N140" s="19">
        <f>N141+N142+N143+N144+N145+N146+N147+N148+N149+N150</f>
        <v>10200</v>
      </c>
      <c r="O140" s="19">
        <f t="shared" ref="O140:P140" si="79">O141+O142+O143+O144+O145+O146+O147+O148+O149+O150</f>
        <v>0</v>
      </c>
      <c r="P140" s="236">
        <f t="shared" si="79"/>
        <v>0</v>
      </c>
      <c r="Q140" s="50"/>
      <c r="R140" s="58">
        <f>M140/C140*100</f>
        <v>97.142857142857139</v>
      </c>
    </row>
    <row r="141" spans="1:18" ht="19.5" hidden="1" customHeight="1" x14ac:dyDescent="0.25">
      <c r="A141" s="2" t="s">
        <v>27</v>
      </c>
      <c r="B141" s="249" t="s">
        <v>129</v>
      </c>
      <c r="C141" s="42">
        <f t="shared" si="71"/>
        <v>0</v>
      </c>
      <c r="D141" s="25">
        <v>0</v>
      </c>
      <c r="E141" s="21"/>
      <c r="F141" s="21"/>
      <c r="G141" s="51"/>
      <c r="H141" s="42">
        <f t="shared" ref="H141:H150" si="80">I141+J141+K141</f>
        <v>0</v>
      </c>
      <c r="I141" s="25">
        <v>0</v>
      </c>
      <c r="J141" s="21"/>
      <c r="K141" s="21"/>
      <c r="L141" s="385"/>
      <c r="M141" s="42">
        <f t="shared" ref="M141:M150" si="81">N141+O141+P141</f>
        <v>0</v>
      </c>
      <c r="N141" s="25">
        <v>0</v>
      </c>
      <c r="O141" s="21"/>
      <c r="P141" s="381"/>
      <c r="Q141" s="51"/>
      <c r="R141" s="42"/>
    </row>
    <row r="142" spans="1:18" hidden="1" x14ac:dyDescent="0.25">
      <c r="A142" s="2" t="s">
        <v>28</v>
      </c>
      <c r="B142" s="249" t="s">
        <v>130</v>
      </c>
      <c r="C142" s="42">
        <f t="shared" si="71"/>
        <v>0</v>
      </c>
      <c r="D142" s="25">
        <v>0</v>
      </c>
      <c r="E142" s="21"/>
      <c r="F142" s="21"/>
      <c r="G142" s="51"/>
      <c r="H142" s="42">
        <f t="shared" si="80"/>
        <v>0</v>
      </c>
      <c r="I142" s="25">
        <v>0</v>
      </c>
      <c r="J142" s="21"/>
      <c r="K142" s="21"/>
      <c r="L142" s="385"/>
      <c r="M142" s="42">
        <f t="shared" si="81"/>
        <v>0</v>
      </c>
      <c r="N142" s="25">
        <v>0</v>
      </c>
      <c r="O142" s="21"/>
      <c r="P142" s="381"/>
      <c r="Q142" s="51"/>
      <c r="R142" s="42"/>
    </row>
    <row r="143" spans="1:18" hidden="1" x14ac:dyDescent="0.25">
      <c r="A143" s="2" t="s">
        <v>29</v>
      </c>
      <c r="B143" s="249" t="s">
        <v>131</v>
      </c>
      <c r="C143" s="42">
        <f t="shared" si="71"/>
        <v>0</v>
      </c>
      <c r="D143" s="25">
        <v>0</v>
      </c>
      <c r="E143" s="21"/>
      <c r="F143" s="21"/>
      <c r="G143" s="51"/>
      <c r="H143" s="42">
        <f t="shared" si="80"/>
        <v>0</v>
      </c>
      <c r="I143" s="25">
        <v>0</v>
      </c>
      <c r="J143" s="21"/>
      <c r="K143" s="21"/>
      <c r="L143" s="385"/>
      <c r="M143" s="42">
        <f t="shared" si="81"/>
        <v>0</v>
      </c>
      <c r="N143" s="25">
        <v>0</v>
      </c>
      <c r="O143" s="21"/>
      <c r="P143" s="381"/>
      <c r="Q143" s="51"/>
      <c r="R143" s="42"/>
    </row>
    <row r="144" spans="1:18" ht="24" hidden="1" x14ac:dyDescent="0.25">
      <c r="A144" s="2" t="s">
        <v>30</v>
      </c>
      <c r="B144" s="249" t="s">
        <v>132</v>
      </c>
      <c r="C144" s="42">
        <f t="shared" si="71"/>
        <v>0</v>
      </c>
      <c r="D144" s="25">
        <v>0</v>
      </c>
      <c r="E144" s="21"/>
      <c r="F144" s="21"/>
      <c r="G144" s="51"/>
      <c r="H144" s="42">
        <f t="shared" si="80"/>
        <v>0</v>
      </c>
      <c r="I144" s="25">
        <v>0</v>
      </c>
      <c r="J144" s="21"/>
      <c r="K144" s="21"/>
      <c r="L144" s="385"/>
      <c r="M144" s="42">
        <f t="shared" si="81"/>
        <v>0</v>
      </c>
      <c r="N144" s="25">
        <v>0</v>
      </c>
      <c r="O144" s="21"/>
      <c r="P144" s="381"/>
      <c r="Q144" s="51"/>
      <c r="R144" s="42"/>
    </row>
    <row r="145" spans="1:18" ht="18.75" hidden="1" customHeight="1" x14ac:dyDescent="0.25">
      <c r="A145" s="3" t="s">
        <v>35</v>
      </c>
      <c r="B145" s="249" t="s">
        <v>133</v>
      </c>
      <c r="C145" s="42">
        <f t="shared" si="71"/>
        <v>0</v>
      </c>
      <c r="D145" s="25">
        <v>0</v>
      </c>
      <c r="E145" s="21"/>
      <c r="F145" s="21"/>
      <c r="G145" s="51"/>
      <c r="H145" s="42">
        <f t="shared" si="80"/>
        <v>0</v>
      </c>
      <c r="I145" s="25">
        <v>0</v>
      </c>
      <c r="J145" s="21"/>
      <c r="K145" s="21"/>
      <c r="L145" s="385"/>
      <c r="M145" s="42">
        <f t="shared" si="81"/>
        <v>0</v>
      </c>
      <c r="N145" s="25">
        <v>0</v>
      </c>
      <c r="O145" s="21"/>
      <c r="P145" s="381"/>
      <c r="Q145" s="51"/>
      <c r="R145" s="42"/>
    </row>
    <row r="146" spans="1:18" ht="30.75" hidden="1" customHeight="1" x14ac:dyDescent="0.25">
      <c r="A146" s="2" t="s">
        <v>119</v>
      </c>
      <c r="B146" s="249" t="s">
        <v>134</v>
      </c>
      <c r="C146" s="42">
        <f t="shared" si="71"/>
        <v>0</v>
      </c>
      <c r="D146" s="25">
        <v>0</v>
      </c>
      <c r="E146" s="21"/>
      <c r="F146" s="21"/>
      <c r="G146" s="51"/>
      <c r="H146" s="42">
        <f t="shared" si="80"/>
        <v>0</v>
      </c>
      <c r="I146" s="25">
        <v>0</v>
      </c>
      <c r="J146" s="21"/>
      <c r="K146" s="21"/>
      <c r="L146" s="385"/>
      <c r="M146" s="42">
        <f t="shared" si="81"/>
        <v>0</v>
      </c>
      <c r="N146" s="25">
        <v>0</v>
      </c>
      <c r="O146" s="21"/>
      <c r="P146" s="381"/>
      <c r="Q146" s="51"/>
      <c r="R146" s="42"/>
    </row>
    <row r="147" spans="1:18" ht="44.25" hidden="1" customHeight="1" x14ac:dyDescent="0.25">
      <c r="A147" s="2" t="s">
        <v>41</v>
      </c>
      <c r="B147" s="249" t="s">
        <v>135</v>
      </c>
      <c r="C147" s="42">
        <f t="shared" si="71"/>
        <v>0</v>
      </c>
      <c r="D147" s="25"/>
      <c r="E147" s="21"/>
      <c r="F147" s="21"/>
      <c r="G147" s="51"/>
      <c r="H147" s="42">
        <f t="shared" si="80"/>
        <v>0</v>
      </c>
      <c r="I147" s="25"/>
      <c r="J147" s="21"/>
      <c r="K147" s="21"/>
      <c r="L147" s="385"/>
      <c r="M147" s="42">
        <f t="shared" si="81"/>
        <v>0</v>
      </c>
      <c r="N147" s="25"/>
      <c r="O147" s="21"/>
      <c r="P147" s="381"/>
      <c r="Q147" s="51"/>
      <c r="R147" s="42"/>
    </row>
    <row r="148" spans="1:18" ht="51.75" hidden="1" customHeight="1" x14ac:dyDescent="0.25">
      <c r="A148" s="2" t="s">
        <v>51</v>
      </c>
      <c r="B148" s="249" t="s">
        <v>127</v>
      </c>
      <c r="C148" s="42">
        <f t="shared" si="71"/>
        <v>0</v>
      </c>
      <c r="D148" s="153">
        <v>0</v>
      </c>
      <c r="E148" s="153"/>
      <c r="F148" s="153"/>
      <c r="G148" s="154"/>
      <c r="H148" s="42">
        <f t="shared" si="80"/>
        <v>0</v>
      </c>
      <c r="I148" s="153">
        <v>0</v>
      </c>
      <c r="J148" s="153"/>
      <c r="K148" s="153"/>
      <c r="L148" s="308"/>
      <c r="M148" s="42">
        <f t="shared" si="81"/>
        <v>0</v>
      </c>
      <c r="N148" s="153">
        <v>0</v>
      </c>
      <c r="O148" s="153"/>
      <c r="P148" s="420"/>
      <c r="Q148" s="154"/>
      <c r="R148" s="151"/>
    </row>
    <row r="149" spans="1:18" ht="45" hidden="1" customHeight="1" x14ac:dyDescent="0.25">
      <c r="A149" s="2" t="s">
        <v>63</v>
      </c>
      <c r="B149" s="249" t="s">
        <v>136</v>
      </c>
      <c r="C149" s="42">
        <f t="shared" si="71"/>
        <v>0</v>
      </c>
      <c r="D149" s="153"/>
      <c r="E149" s="153"/>
      <c r="F149" s="153"/>
      <c r="G149" s="154"/>
      <c r="H149" s="42">
        <f t="shared" si="80"/>
        <v>0</v>
      </c>
      <c r="I149" s="153"/>
      <c r="J149" s="153"/>
      <c r="K149" s="153"/>
      <c r="L149" s="308"/>
      <c r="M149" s="42">
        <f t="shared" si="81"/>
        <v>0</v>
      </c>
      <c r="N149" s="153">
        <v>0</v>
      </c>
      <c r="O149" s="153"/>
      <c r="P149" s="420"/>
      <c r="Q149" s="154"/>
      <c r="R149" s="151"/>
    </row>
    <row r="150" spans="1:18" ht="53.25" customHeight="1" x14ac:dyDescent="0.25">
      <c r="A150" s="39" t="s">
        <v>69</v>
      </c>
      <c r="B150" s="249" t="s">
        <v>137</v>
      </c>
      <c r="C150" s="29">
        <f t="shared" si="71"/>
        <v>10500</v>
      </c>
      <c r="D150" s="153">
        <v>10500</v>
      </c>
      <c r="E150" s="153"/>
      <c r="F150" s="153"/>
      <c r="G150" s="154"/>
      <c r="H150" s="29">
        <f t="shared" si="80"/>
        <v>10500</v>
      </c>
      <c r="I150" s="153">
        <v>10500</v>
      </c>
      <c r="J150" s="153"/>
      <c r="K150" s="153"/>
      <c r="L150" s="543"/>
      <c r="M150" s="42">
        <f t="shared" si="81"/>
        <v>10200</v>
      </c>
      <c r="N150" s="153">
        <v>10200</v>
      </c>
      <c r="O150" s="153"/>
      <c r="P150" s="420"/>
      <c r="Q150" s="154"/>
      <c r="R150" s="151"/>
    </row>
    <row r="151" spans="1:18" ht="63" customHeight="1" x14ac:dyDescent="0.25">
      <c r="A151" s="171"/>
      <c r="B151" s="316" t="s">
        <v>239</v>
      </c>
      <c r="C151" s="192">
        <f t="shared" si="71"/>
        <v>2800</v>
      </c>
      <c r="D151" s="242">
        <f>D152</f>
        <v>2800</v>
      </c>
      <c r="E151" s="242"/>
      <c r="F151" s="242"/>
      <c r="G151" s="458"/>
      <c r="H151" s="192">
        <f>I151+J151+K151</f>
        <v>2800</v>
      </c>
      <c r="I151" s="242">
        <f>I152</f>
        <v>2800</v>
      </c>
      <c r="J151" s="242"/>
      <c r="K151" s="242"/>
      <c r="L151" s="544"/>
      <c r="M151" s="192">
        <f>N151</f>
        <v>2372.5300000000002</v>
      </c>
      <c r="N151" s="358">
        <f>N152</f>
        <v>2372.5300000000002</v>
      </c>
      <c r="O151" s="242"/>
      <c r="P151" s="547"/>
      <c r="Q151" s="458"/>
      <c r="R151" s="447">
        <f>M151/C151*100</f>
        <v>84.733214285714297</v>
      </c>
    </row>
    <row r="152" spans="1:18" ht="27" customHeight="1" thickBot="1" x14ac:dyDescent="0.3">
      <c r="A152" s="193" t="s">
        <v>28</v>
      </c>
      <c r="B152" s="251" t="s">
        <v>240</v>
      </c>
      <c r="C152" s="453">
        <f t="shared" si="71"/>
        <v>2800</v>
      </c>
      <c r="D152" s="243">
        <v>2800</v>
      </c>
      <c r="E152" s="243"/>
      <c r="F152" s="243"/>
      <c r="G152" s="545"/>
      <c r="H152" s="194">
        <f>I152+J152+K152</f>
        <v>2800</v>
      </c>
      <c r="I152" s="243">
        <v>2800</v>
      </c>
      <c r="J152" s="243"/>
      <c r="K152" s="243"/>
      <c r="L152" s="546"/>
      <c r="M152" s="194">
        <f>N152</f>
        <v>2372.5300000000002</v>
      </c>
      <c r="N152" s="243">
        <v>2372.5300000000002</v>
      </c>
      <c r="O152" s="243"/>
      <c r="P152" s="548"/>
      <c r="Q152" s="545"/>
      <c r="R152" s="549"/>
    </row>
    <row r="153" spans="1:18" ht="22.9" customHeight="1" thickBot="1" x14ac:dyDescent="0.3">
      <c r="A153" s="195"/>
      <c r="B153" s="177" t="s">
        <v>105</v>
      </c>
      <c r="C153" s="493">
        <f t="shared" si="71"/>
        <v>24587.8</v>
      </c>
      <c r="D153" s="494">
        <f>D140+D124+D152</f>
        <v>24587.8</v>
      </c>
      <c r="E153" s="494">
        <f t="shared" ref="E153:P153" si="82">E140+E124</f>
        <v>0</v>
      </c>
      <c r="F153" s="494">
        <f t="shared" si="82"/>
        <v>0</v>
      </c>
      <c r="G153" s="550"/>
      <c r="H153" s="493">
        <f>I153+J153</f>
        <v>24587.8</v>
      </c>
      <c r="I153" s="494">
        <f>I124+I140+I151</f>
        <v>24587.8</v>
      </c>
      <c r="J153" s="494">
        <f t="shared" si="82"/>
        <v>0</v>
      </c>
      <c r="K153" s="494">
        <f t="shared" si="82"/>
        <v>0</v>
      </c>
      <c r="L153" s="551"/>
      <c r="M153" s="493">
        <f>N153</f>
        <v>23860.33</v>
      </c>
      <c r="N153" s="494">
        <f>N151+N140+N124</f>
        <v>23860.33</v>
      </c>
      <c r="O153" s="494">
        <f t="shared" si="82"/>
        <v>0</v>
      </c>
      <c r="P153" s="550">
        <f t="shared" si="82"/>
        <v>0</v>
      </c>
      <c r="Q153" s="586"/>
      <c r="R153" s="587">
        <f>M153/C153*100</f>
        <v>97.041337573918781</v>
      </c>
    </row>
    <row r="154" spans="1:18" ht="21.6" customHeight="1" x14ac:dyDescent="0.25">
      <c r="A154" s="616" t="s">
        <v>219</v>
      </c>
      <c r="B154" s="617"/>
      <c r="C154" s="618"/>
      <c r="D154" s="618"/>
      <c r="E154" s="618"/>
      <c r="F154" s="618"/>
      <c r="G154" s="618"/>
      <c r="H154" s="618"/>
      <c r="I154" s="618"/>
      <c r="J154" s="618"/>
      <c r="K154" s="618"/>
      <c r="L154" s="618"/>
      <c r="M154" s="618"/>
      <c r="N154" s="618"/>
      <c r="O154" s="618"/>
      <c r="P154" s="618"/>
      <c r="Q154" s="618"/>
      <c r="R154" s="619"/>
    </row>
    <row r="155" spans="1:18" ht="59.25" customHeight="1" x14ac:dyDescent="0.25">
      <c r="A155" s="68"/>
      <c r="B155" s="75" t="s">
        <v>153</v>
      </c>
      <c r="C155" s="270">
        <f t="shared" ref="C155:C168" si="83">D155+E155+F155</f>
        <v>26286.899999999998</v>
      </c>
      <c r="D155" s="272">
        <f>D169+D170+D171</f>
        <v>26286.899999999998</v>
      </c>
      <c r="E155" s="207"/>
      <c r="F155" s="207"/>
      <c r="G155" s="403"/>
      <c r="H155" s="270">
        <f>I155+J155+K155</f>
        <v>26286.899999999998</v>
      </c>
      <c r="I155" s="271">
        <f>I169+I170+I171</f>
        <v>26286.899999999998</v>
      </c>
      <c r="J155" s="207"/>
      <c r="K155" s="207"/>
      <c r="L155" s="403"/>
      <c r="M155" s="270">
        <f>N155+O155+P155</f>
        <v>26218.899999999998</v>
      </c>
      <c r="N155" s="302">
        <f>N169+N170+N171</f>
        <v>26218.899999999998</v>
      </c>
      <c r="O155" s="207"/>
      <c r="P155" s="68"/>
      <c r="Q155" s="208"/>
      <c r="R155" s="58">
        <f>M155/C155*100</f>
        <v>99.741316016723161</v>
      </c>
    </row>
    <row r="156" spans="1:18" ht="1.5" hidden="1" customHeight="1" x14ac:dyDescent="0.25">
      <c r="A156" s="69" t="s">
        <v>27</v>
      </c>
      <c r="B156" s="44" t="s">
        <v>156</v>
      </c>
      <c r="C156" s="81">
        <f t="shared" si="83"/>
        <v>0</v>
      </c>
      <c r="D156" s="83">
        <v>0</v>
      </c>
      <c r="E156" s="84"/>
      <c r="F156" s="84"/>
      <c r="G156" s="404"/>
      <c r="H156" s="81">
        <f t="shared" ref="H156:H171" si="84">I156+J156+K156</f>
        <v>0</v>
      </c>
      <c r="I156" s="83">
        <v>0</v>
      </c>
      <c r="J156" s="84"/>
      <c r="K156" s="84"/>
      <c r="L156" s="404"/>
      <c r="M156" s="81">
        <f t="shared" ref="M156:M171" si="85">N156+O156+P156</f>
        <v>0</v>
      </c>
      <c r="N156" s="83">
        <v>0</v>
      </c>
      <c r="O156" s="84"/>
      <c r="P156" s="386"/>
      <c r="Q156" s="85"/>
      <c r="R156" s="76"/>
    </row>
    <row r="157" spans="1:18" ht="21" hidden="1" customHeight="1" x14ac:dyDescent="0.25">
      <c r="A157" s="69" t="s">
        <v>27</v>
      </c>
      <c r="B157" s="44" t="s">
        <v>157</v>
      </c>
      <c r="C157" s="81">
        <f t="shared" si="83"/>
        <v>0</v>
      </c>
      <c r="D157" s="83">
        <v>0</v>
      </c>
      <c r="E157" s="84"/>
      <c r="F157" s="84"/>
      <c r="G157" s="404"/>
      <c r="H157" s="81">
        <f t="shared" si="84"/>
        <v>0</v>
      </c>
      <c r="I157" s="83">
        <v>0</v>
      </c>
      <c r="J157" s="84"/>
      <c r="K157" s="84"/>
      <c r="L157" s="404"/>
      <c r="M157" s="81">
        <f t="shared" si="85"/>
        <v>0</v>
      </c>
      <c r="N157" s="83">
        <v>0</v>
      </c>
      <c r="O157" s="84"/>
      <c r="P157" s="386"/>
      <c r="Q157" s="85"/>
      <c r="R157" s="76"/>
    </row>
    <row r="158" spans="1:18" ht="25.5" hidden="1" customHeight="1" x14ac:dyDescent="0.25">
      <c r="A158" s="69" t="s">
        <v>28</v>
      </c>
      <c r="B158" s="44" t="s">
        <v>158</v>
      </c>
      <c r="C158" s="81">
        <f t="shared" si="83"/>
        <v>0</v>
      </c>
      <c r="D158" s="83">
        <v>0</v>
      </c>
      <c r="E158" s="84"/>
      <c r="F158" s="84"/>
      <c r="G158" s="404"/>
      <c r="H158" s="81">
        <f t="shared" si="84"/>
        <v>0</v>
      </c>
      <c r="I158" s="83">
        <v>0</v>
      </c>
      <c r="J158" s="84"/>
      <c r="K158" s="84"/>
      <c r="L158" s="404"/>
      <c r="M158" s="81">
        <f t="shared" si="85"/>
        <v>0</v>
      </c>
      <c r="N158" s="83">
        <v>0</v>
      </c>
      <c r="O158" s="84"/>
      <c r="P158" s="386"/>
      <c r="Q158" s="85"/>
      <c r="R158" s="76"/>
    </row>
    <row r="159" spans="1:18" ht="26.25" hidden="1" customHeight="1" x14ac:dyDescent="0.25">
      <c r="A159" s="69" t="s">
        <v>28</v>
      </c>
      <c r="B159" s="44" t="s">
        <v>160</v>
      </c>
      <c r="C159" s="81">
        <f t="shared" si="83"/>
        <v>0</v>
      </c>
      <c r="D159" s="83">
        <v>0</v>
      </c>
      <c r="E159" s="84"/>
      <c r="F159" s="84"/>
      <c r="G159" s="404"/>
      <c r="H159" s="81">
        <f t="shared" si="84"/>
        <v>0</v>
      </c>
      <c r="I159" s="83">
        <v>0</v>
      </c>
      <c r="J159" s="84"/>
      <c r="K159" s="84"/>
      <c r="L159" s="404"/>
      <c r="M159" s="81">
        <f t="shared" si="85"/>
        <v>0</v>
      </c>
      <c r="N159" s="83">
        <v>0</v>
      </c>
      <c r="O159" s="84"/>
      <c r="P159" s="386"/>
      <c r="Q159" s="85"/>
      <c r="R159" s="76"/>
    </row>
    <row r="160" spans="1:18" ht="24.75" hidden="1" customHeight="1" x14ac:dyDescent="0.25">
      <c r="A160" s="67">
        <v>2</v>
      </c>
      <c r="B160" s="44" t="s">
        <v>159</v>
      </c>
      <c r="C160" s="81">
        <f t="shared" si="83"/>
        <v>0</v>
      </c>
      <c r="D160" s="83">
        <v>0</v>
      </c>
      <c r="E160" s="84"/>
      <c r="F160" s="84"/>
      <c r="G160" s="404"/>
      <c r="H160" s="81">
        <f t="shared" si="84"/>
        <v>0</v>
      </c>
      <c r="I160" s="83">
        <v>0</v>
      </c>
      <c r="J160" s="84"/>
      <c r="K160" s="84"/>
      <c r="L160" s="404"/>
      <c r="M160" s="81">
        <f t="shared" si="85"/>
        <v>0</v>
      </c>
      <c r="N160" s="83">
        <v>0</v>
      </c>
      <c r="O160" s="84"/>
      <c r="P160" s="386"/>
      <c r="Q160" s="85"/>
      <c r="R160" s="76"/>
    </row>
    <row r="161" spans="1:18" ht="23.25" hidden="1" customHeight="1" x14ac:dyDescent="0.25">
      <c r="A161" s="70" t="s">
        <v>35</v>
      </c>
      <c r="B161" s="44" t="s">
        <v>161</v>
      </c>
      <c r="C161" s="81">
        <f t="shared" si="83"/>
        <v>0</v>
      </c>
      <c r="D161" s="83">
        <v>0</v>
      </c>
      <c r="E161" s="84"/>
      <c r="F161" s="84"/>
      <c r="G161" s="404"/>
      <c r="H161" s="81">
        <f t="shared" si="84"/>
        <v>0</v>
      </c>
      <c r="I161" s="83">
        <v>0</v>
      </c>
      <c r="J161" s="84"/>
      <c r="K161" s="84"/>
      <c r="L161" s="404"/>
      <c r="M161" s="81">
        <f t="shared" si="85"/>
        <v>0</v>
      </c>
      <c r="N161" s="83">
        <v>0</v>
      </c>
      <c r="O161" s="84"/>
      <c r="P161" s="386"/>
      <c r="Q161" s="85"/>
      <c r="R161" s="76"/>
    </row>
    <row r="162" spans="1:18" ht="20.25" hidden="1" customHeight="1" x14ac:dyDescent="0.25">
      <c r="A162" s="70" t="s">
        <v>35</v>
      </c>
      <c r="B162" s="44" t="s">
        <v>162</v>
      </c>
      <c r="C162" s="81">
        <f t="shared" si="83"/>
        <v>0</v>
      </c>
      <c r="D162" s="83">
        <v>0</v>
      </c>
      <c r="E162" s="84"/>
      <c r="F162" s="84"/>
      <c r="G162" s="404"/>
      <c r="H162" s="81">
        <f t="shared" si="84"/>
        <v>0</v>
      </c>
      <c r="I162" s="83">
        <v>0</v>
      </c>
      <c r="J162" s="84"/>
      <c r="K162" s="84"/>
      <c r="L162" s="404"/>
      <c r="M162" s="81">
        <f t="shared" si="85"/>
        <v>0</v>
      </c>
      <c r="N162" s="83">
        <v>0</v>
      </c>
      <c r="O162" s="84"/>
      <c r="P162" s="386"/>
      <c r="Q162" s="85"/>
      <c r="R162" s="76"/>
    </row>
    <row r="163" spans="1:18" ht="24" hidden="1" customHeight="1" x14ac:dyDescent="0.25">
      <c r="A163" s="71" t="s">
        <v>41</v>
      </c>
      <c r="B163" s="44" t="s">
        <v>163</v>
      </c>
      <c r="C163" s="81">
        <f t="shared" si="83"/>
        <v>0</v>
      </c>
      <c r="D163" s="83">
        <v>0</v>
      </c>
      <c r="E163" s="83"/>
      <c r="F163" s="83"/>
      <c r="G163" s="281"/>
      <c r="H163" s="81">
        <f t="shared" si="84"/>
        <v>0</v>
      </c>
      <c r="I163" s="83">
        <v>0</v>
      </c>
      <c r="J163" s="83"/>
      <c r="K163" s="83"/>
      <c r="L163" s="281"/>
      <c r="M163" s="81">
        <f t="shared" si="85"/>
        <v>0</v>
      </c>
      <c r="N163" s="83">
        <v>0</v>
      </c>
      <c r="O163" s="276"/>
      <c r="P163" s="416"/>
      <c r="Q163" s="277"/>
      <c r="R163" s="278"/>
    </row>
    <row r="164" spans="1:18" ht="22.5" hidden="1" customHeight="1" x14ac:dyDescent="0.25">
      <c r="A164" s="71" t="s">
        <v>41</v>
      </c>
      <c r="B164" s="44" t="s">
        <v>164</v>
      </c>
      <c r="C164" s="81">
        <f t="shared" si="83"/>
        <v>0</v>
      </c>
      <c r="D164" s="83">
        <v>0</v>
      </c>
      <c r="E164" s="83"/>
      <c r="F164" s="83"/>
      <c r="G164" s="281"/>
      <c r="H164" s="81">
        <f t="shared" si="84"/>
        <v>0</v>
      </c>
      <c r="I164" s="83">
        <v>0</v>
      </c>
      <c r="J164" s="83"/>
      <c r="K164" s="83"/>
      <c r="L164" s="281"/>
      <c r="M164" s="81">
        <f t="shared" si="85"/>
        <v>0</v>
      </c>
      <c r="N164" s="83">
        <v>0</v>
      </c>
      <c r="O164" s="276"/>
      <c r="P164" s="416"/>
      <c r="Q164" s="277"/>
      <c r="R164" s="278"/>
    </row>
    <row r="165" spans="1:18" ht="22.5" hidden="1" customHeight="1" x14ac:dyDescent="0.25">
      <c r="A165" s="74" t="s">
        <v>36</v>
      </c>
      <c r="B165" s="44" t="s">
        <v>165</v>
      </c>
      <c r="C165" s="81">
        <f t="shared" si="83"/>
        <v>0</v>
      </c>
      <c r="D165" s="83">
        <v>0</v>
      </c>
      <c r="E165" s="83"/>
      <c r="F165" s="83"/>
      <c r="G165" s="281"/>
      <c r="H165" s="81">
        <f t="shared" si="84"/>
        <v>0</v>
      </c>
      <c r="I165" s="83">
        <v>0</v>
      </c>
      <c r="J165" s="83"/>
      <c r="K165" s="83"/>
      <c r="L165" s="281"/>
      <c r="M165" s="81">
        <f t="shared" si="85"/>
        <v>0</v>
      </c>
      <c r="N165" s="83">
        <v>0</v>
      </c>
      <c r="O165" s="276"/>
      <c r="P165" s="416"/>
      <c r="Q165" s="277"/>
      <c r="R165" s="278"/>
    </row>
    <row r="166" spans="1:18" ht="24" hidden="1" customHeight="1" x14ac:dyDescent="0.25">
      <c r="A166" s="74" t="s">
        <v>36</v>
      </c>
      <c r="B166" s="44" t="s">
        <v>166</v>
      </c>
      <c r="C166" s="81">
        <f t="shared" si="83"/>
        <v>0</v>
      </c>
      <c r="D166" s="83">
        <v>0</v>
      </c>
      <c r="E166" s="83"/>
      <c r="F166" s="83"/>
      <c r="G166" s="281"/>
      <c r="H166" s="81">
        <f t="shared" si="84"/>
        <v>0</v>
      </c>
      <c r="I166" s="83">
        <v>0</v>
      </c>
      <c r="J166" s="83"/>
      <c r="K166" s="83"/>
      <c r="L166" s="281"/>
      <c r="M166" s="81">
        <f t="shared" si="85"/>
        <v>0</v>
      </c>
      <c r="N166" s="83">
        <v>0</v>
      </c>
      <c r="O166" s="276"/>
      <c r="P166" s="416"/>
      <c r="Q166" s="277"/>
      <c r="R166" s="278"/>
    </row>
    <row r="167" spans="1:18" ht="24" hidden="1" customHeight="1" x14ac:dyDescent="0.25">
      <c r="A167" s="73" t="s">
        <v>51</v>
      </c>
      <c r="B167" s="44" t="s">
        <v>167</v>
      </c>
      <c r="C167" s="81">
        <f t="shared" si="83"/>
        <v>0</v>
      </c>
      <c r="D167" s="83">
        <v>0</v>
      </c>
      <c r="E167" s="83"/>
      <c r="F167" s="83"/>
      <c r="G167" s="281"/>
      <c r="H167" s="81">
        <f t="shared" si="84"/>
        <v>0</v>
      </c>
      <c r="I167" s="83">
        <v>0</v>
      </c>
      <c r="J167" s="83"/>
      <c r="K167" s="83"/>
      <c r="L167" s="281"/>
      <c r="M167" s="81">
        <f t="shared" si="85"/>
        <v>0</v>
      </c>
      <c r="N167" s="83">
        <v>0</v>
      </c>
      <c r="O167" s="276"/>
      <c r="P167" s="416"/>
      <c r="Q167" s="277"/>
      <c r="R167" s="278"/>
    </row>
    <row r="168" spans="1:18" ht="17.25" hidden="1" customHeight="1" x14ac:dyDescent="0.25">
      <c r="A168" s="73" t="s">
        <v>51</v>
      </c>
      <c r="B168" s="44" t="s">
        <v>168</v>
      </c>
      <c r="C168" s="81">
        <f t="shared" si="83"/>
        <v>0</v>
      </c>
      <c r="D168" s="83">
        <v>0</v>
      </c>
      <c r="E168" s="83"/>
      <c r="F168" s="83"/>
      <c r="G168" s="281"/>
      <c r="H168" s="81">
        <f t="shared" si="84"/>
        <v>0</v>
      </c>
      <c r="I168" s="83">
        <v>0</v>
      </c>
      <c r="J168" s="83"/>
      <c r="K168" s="83"/>
      <c r="L168" s="281"/>
      <c r="M168" s="81">
        <f t="shared" si="85"/>
        <v>0</v>
      </c>
      <c r="N168" s="83">
        <v>0</v>
      </c>
      <c r="O168" s="276"/>
      <c r="P168" s="416"/>
      <c r="Q168" s="277"/>
      <c r="R168" s="278"/>
    </row>
    <row r="169" spans="1:18" ht="25.15" customHeight="1" x14ac:dyDescent="0.25">
      <c r="A169" s="73" t="s">
        <v>63</v>
      </c>
      <c r="B169" s="44" t="s">
        <v>154</v>
      </c>
      <c r="C169" s="172">
        <f>D169</f>
        <v>17155</v>
      </c>
      <c r="D169" s="83">
        <v>17155</v>
      </c>
      <c r="E169" s="83"/>
      <c r="F169" s="83"/>
      <c r="G169" s="363"/>
      <c r="H169" s="82">
        <f t="shared" si="84"/>
        <v>17155</v>
      </c>
      <c r="I169" s="83">
        <v>17155</v>
      </c>
      <c r="J169" s="174"/>
      <c r="K169" s="174"/>
      <c r="L169" s="363"/>
      <c r="M169" s="82">
        <f>N169+O169+P169</f>
        <v>17155</v>
      </c>
      <c r="N169" s="174">
        <v>17155</v>
      </c>
      <c r="O169" s="280"/>
      <c r="P169" s="417"/>
      <c r="Q169" s="277"/>
      <c r="R169" s="278"/>
    </row>
    <row r="170" spans="1:18" ht="25.15" customHeight="1" x14ac:dyDescent="0.25">
      <c r="A170" s="73"/>
      <c r="B170" s="44" t="s">
        <v>270</v>
      </c>
      <c r="C170" s="172">
        <f>D170</f>
        <v>125.6</v>
      </c>
      <c r="D170" s="83">
        <v>125.6</v>
      </c>
      <c r="E170" s="83"/>
      <c r="F170" s="83"/>
      <c r="G170" s="363"/>
      <c r="H170" s="82">
        <f>I170</f>
        <v>125.6</v>
      </c>
      <c r="I170" s="83">
        <v>125.6</v>
      </c>
      <c r="J170" s="363"/>
      <c r="K170" s="174"/>
      <c r="L170" s="363"/>
      <c r="M170" s="82">
        <f>N170</f>
        <v>125.6</v>
      </c>
      <c r="N170" s="174">
        <v>125.6</v>
      </c>
      <c r="O170" s="365"/>
      <c r="P170" s="416"/>
      <c r="Q170" s="277"/>
      <c r="R170" s="278"/>
    </row>
    <row r="171" spans="1:18" ht="36" x14ac:dyDescent="0.25">
      <c r="A171" s="72" t="s">
        <v>69</v>
      </c>
      <c r="B171" s="249" t="s">
        <v>155</v>
      </c>
      <c r="C171" s="172">
        <f>D171</f>
        <v>9006.2999999999993</v>
      </c>
      <c r="D171" s="83">
        <v>9006.2999999999993</v>
      </c>
      <c r="E171" s="83"/>
      <c r="F171" s="83"/>
      <c r="G171" s="281"/>
      <c r="H171" s="81">
        <f t="shared" si="84"/>
        <v>9006.2999999999993</v>
      </c>
      <c r="I171" s="83">
        <v>9006.2999999999993</v>
      </c>
      <c r="J171" s="281"/>
      <c r="K171" s="83"/>
      <c r="L171" s="281"/>
      <c r="M171" s="81">
        <f t="shared" si="85"/>
        <v>8938.2999999999993</v>
      </c>
      <c r="N171" s="83">
        <v>8938.2999999999993</v>
      </c>
      <c r="O171" s="282"/>
      <c r="P171" s="416"/>
      <c r="Q171" s="277"/>
      <c r="R171" s="278"/>
    </row>
    <row r="172" spans="1:18" ht="48" customHeight="1" x14ac:dyDescent="0.25">
      <c r="A172" s="33"/>
      <c r="B172" s="460" t="s">
        <v>221</v>
      </c>
      <c r="C172" s="459">
        <f t="shared" ref="C172:C193" si="86">D172+E172+F172</f>
        <v>17887.400000000001</v>
      </c>
      <c r="D172" s="272">
        <f>D176+D179+D180</f>
        <v>17887.400000000001</v>
      </c>
      <c r="E172" s="366">
        <f>E173+E174+E175+E176+E177+E178</f>
        <v>0</v>
      </c>
      <c r="F172" s="419">
        <f>F173+F174+F175+F176+F177+F178</f>
        <v>0</v>
      </c>
      <c r="G172" s="367"/>
      <c r="H172" s="283">
        <f>I172+J172+K172</f>
        <v>17887.400000000001</v>
      </c>
      <c r="I172" s="284">
        <f>I176+I179+I180</f>
        <v>17887.400000000001</v>
      </c>
      <c r="J172" s="285">
        <f>J173+J174+J175+J176+J177+J178</f>
        <v>0</v>
      </c>
      <c r="K172" s="285">
        <f>K173+K174+K175+K176+K177+K178</f>
        <v>0</v>
      </c>
      <c r="L172" s="405"/>
      <c r="M172" s="198">
        <f>N172+O172+P172</f>
        <v>17853.5</v>
      </c>
      <c r="N172" s="284">
        <f>N173+N174+N175+N176+N177+N178+N179+N180</f>
        <v>17853.5</v>
      </c>
      <c r="O172" s="285">
        <f>O173+O174+O175+O176+O177+O178</f>
        <v>0</v>
      </c>
      <c r="P172" s="418">
        <f>P173+P174+P175+P176+P177+P178</f>
        <v>0</v>
      </c>
      <c r="Q172" s="367"/>
      <c r="R172" s="58">
        <f>M172/C172*100</f>
        <v>99.810481120788936</v>
      </c>
    </row>
    <row r="173" spans="1:18" ht="17.25" hidden="1" customHeight="1" x14ac:dyDescent="0.25">
      <c r="A173" s="3" t="s">
        <v>27</v>
      </c>
      <c r="B173" s="79" t="s">
        <v>169</v>
      </c>
      <c r="C173" s="196">
        <f t="shared" si="86"/>
        <v>0</v>
      </c>
      <c r="D173" s="197">
        <v>0</v>
      </c>
      <c r="E173" s="197"/>
      <c r="F173" s="197"/>
      <c r="G173" s="286"/>
      <c r="H173" s="287">
        <f t="shared" ref="H173:H176" si="87">I173+J173+K173</f>
        <v>0</v>
      </c>
      <c r="I173" s="83">
        <v>0</v>
      </c>
      <c r="J173" s="83"/>
      <c r="K173" s="83"/>
      <c r="L173" s="281"/>
      <c r="M173" s="172">
        <f t="shared" ref="M173:M176" si="88">N173+O173+P173</f>
        <v>0</v>
      </c>
      <c r="N173" s="83">
        <v>0</v>
      </c>
      <c r="O173" s="83"/>
      <c r="P173" s="200"/>
      <c r="Q173" s="275"/>
      <c r="R173" s="278"/>
    </row>
    <row r="174" spans="1:18" ht="12.75" hidden="1" customHeight="1" x14ac:dyDescent="0.25">
      <c r="A174" s="3" t="s">
        <v>27</v>
      </c>
      <c r="B174" s="79" t="s">
        <v>170</v>
      </c>
      <c r="C174" s="172">
        <f t="shared" si="86"/>
        <v>0</v>
      </c>
      <c r="D174" s="83">
        <v>0</v>
      </c>
      <c r="E174" s="83"/>
      <c r="F174" s="83"/>
      <c r="G174" s="275"/>
      <c r="H174" s="287">
        <f t="shared" si="87"/>
        <v>0</v>
      </c>
      <c r="I174" s="83">
        <v>0</v>
      </c>
      <c r="J174" s="83"/>
      <c r="K174" s="83"/>
      <c r="L174" s="281"/>
      <c r="M174" s="172">
        <f t="shared" si="88"/>
        <v>0</v>
      </c>
      <c r="N174" s="83">
        <v>0</v>
      </c>
      <c r="O174" s="83"/>
      <c r="P174" s="200"/>
      <c r="Q174" s="275"/>
      <c r="R174" s="278"/>
    </row>
    <row r="175" spans="1:18" ht="13.5" hidden="1" customHeight="1" x14ac:dyDescent="0.25">
      <c r="A175" s="2" t="s">
        <v>28</v>
      </c>
      <c r="B175" s="79" t="s">
        <v>171</v>
      </c>
      <c r="C175" s="172">
        <f t="shared" si="86"/>
        <v>0</v>
      </c>
      <c r="D175" s="83">
        <v>0</v>
      </c>
      <c r="E175" s="83"/>
      <c r="F175" s="83"/>
      <c r="G175" s="275"/>
      <c r="H175" s="287">
        <f t="shared" si="87"/>
        <v>0</v>
      </c>
      <c r="I175" s="83">
        <v>0</v>
      </c>
      <c r="J175" s="83"/>
      <c r="K175" s="83"/>
      <c r="L175" s="281"/>
      <c r="M175" s="172">
        <f t="shared" si="88"/>
        <v>0</v>
      </c>
      <c r="N175" s="83">
        <v>0</v>
      </c>
      <c r="O175" s="83"/>
      <c r="P175" s="200"/>
      <c r="Q175" s="275"/>
      <c r="R175" s="278"/>
    </row>
    <row r="176" spans="1:18" ht="16.5" customHeight="1" x14ac:dyDescent="0.25">
      <c r="A176" s="2" t="s">
        <v>28</v>
      </c>
      <c r="B176" s="79" t="s">
        <v>271</v>
      </c>
      <c r="C176" s="172">
        <f t="shared" si="86"/>
        <v>12</v>
      </c>
      <c r="D176" s="83">
        <v>12</v>
      </c>
      <c r="E176" s="83"/>
      <c r="F176" s="83"/>
      <c r="G176" s="275"/>
      <c r="H176" s="287">
        <f t="shared" si="87"/>
        <v>12</v>
      </c>
      <c r="I176" s="83">
        <v>12</v>
      </c>
      <c r="J176" s="83"/>
      <c r="K176" s="83"/>
      <c r="L176" s="281"/>
      <c r="M176" s="172">
        <f t="shared" si="88"/>
        <v>12</v>
      </c>
      <c r="N176" s="83">
        <v>12</v>
      </c>
      <c r="O176" s="83"/>
      <c r="P176" s="200"/>
      <c r="Q176" s="275"/>
      <c r="R176" s="278"/>
    </row>
    <row r="177" spans="1:18" ht="13.5" hidden="1" customHeight="1" x14ac:dyDescent="0.25">
      <c r="A177" s="77" t="s">
        <v>35</v>
      </c>
      <c r="B177" s="80" t="s">
        <v>172</v>
      </c>
      <c r="C177" s="172">
        <f t="shared" si="86"/>
        <v>0</v>
      </c>
      <c r="D177" s="83"/>
      <c r="E177" s="83"/>
      <c r="F177" s="83"/>
      <c r="G177" s="275"/>
      <c r="H177" s="287">
        <f>I177+J177+K177</f>
        <v>0</v>
      </c>
      <c r="I177" s="83"/>
      <c r="J177" s="83"/>
      <c r="K177" s="83"/>
      <c r="L177" s="281"/>
      <c r="M177" s="172">
        <f>N177+O177+P177</f>
        <v>0</v>
      </c>
      <c r="N177" s="83"/>
      <c r="O177" s="83"/>
      <c r="P177" s="200"/>
      <c r="Q177" s="275"/>
      <c r="R177" s="278"/>
    </row>
    <row r="178" spans="1:18" ht="0.75" hidden="1" customHeight="1" x14ac:dyDescent="0.25">
      <c r="A178" s="78" t="s">
        <v>35</v>
      </c>
      <c r="B178" s="80" t="s">
        <v>173</v>
      </c>
      <c r="C178" s="172">
        <f t="shared" si="86"/>
        <v>0</v>
      </c>
      <c r="D178" s="83"/>
      <c r="E178" s="83"/>
      <c r="F178" s="83"/>
      <c r="G178" s="275"/>
      <c r="H178" s="287">
        <f t="shared" ref="H178:H180" si="89">I178+J178+K178</f>
        <v>0</v>
      </c>
      <c r="I178" s="83"/>
      <c r="J178" s="83"/>
      <c r="K178" s="83"/>
      <c r="L178" s="281"/>
      <c r="M178" s="172">
        <f t="shared" ref="M178:M180" si="90">N178+O178+P178</f>
        <v>0</v>
      </c>
      <c r="N178" s="83"/>
      <c r="O178" s="83"/>
      <c r="P178" s="200"/>
      <c r="Q178" s="275"/>
      <c r="R178" s="278"/>
    </row>
    <row r="179" spans="1:18" ht="41.25" customHeight="1" x14ac:dyDescent="0.25">
      <c r="A179" s="78" t="s">
        <v>51</v>
      </c>
      <c r="B179" s="86" t="s">
        <v>205</v>
      </c>
      <c r="C179" s="173">
        <f t="shared" si="86"/>
        <v>13914.4</v>
      </c>
      <c r="D179" s="174">
        <v>13914.4</v>
      </c>
      <c r="E179" s="174"/>
      <c r="F179" s="174"/>
      <c r="G179" s="279"/>
      <c r="H179" s="288">
        <f t="shared" si="89"/>
        <v>13914.4</v>
      </c>
      <c r="I179" s="174">
        <v>13914.4</v>
      </c>
      <c r="J179" s="174"/>
      <c r="K179" s="174"/>
      <c r="L179" s="363"/>
      <c r="M179" s="82">
        <f t="shared" si="90"/>
        <v>13914.4</v>
      </c>
      <c r="N179" s="174">
        <v>13914.4</v>
      </c>
      <c r="O179" s="174"/>
      <c r="P179" s="364"/>
      <c r="Q179" s="275"/>
      <c r="R179" s="278"/>
    </row>
    <row r="180" spans="1:18" ht="24" x14ac:dyDescent="0.25">
      <c r="A180" s="78" t="s">
        <v>63</v>
      </c>
      <c r="B180" s="249" t="s">
        <v>237</v>
      </c>
      <c r="C180" s="172">
        <f t="shared" si="86"/>
        <v>3961</v>
      </c>
      <c r="D180" s="83">
        <v>3961</v>
      </c>
      <c r="E180" s="281"/>
      <c r="F180" s="83"/>
      <c r="G180" s="275"/>
      <c r="H180" s="287">
        <f t="shared" si="89"/>
        <v>3961</v>
      </c>
      <c r="I180" s="83">
        <v>3961</v>
      </c>
      <c r="J180" s="281"/>
      <c r="K180" s="83"/>
      <c r="L180" s="275"/>
      <c r="M180" s="349">
        <f t="shared" si="90"/>
        <v>3927.1</v>
      </c>
      <c r="N180" s="83">
        <v>3927.1</v>
      </c>
      <c r="O180" s="83"/>
      <c r="P180" s="200"/>
      <c r="Q180" s="275"/>
      <c r="R180" s="278"/>
    </row>
    <row r="181" spans="1:18" ht="67.5" customHeight="1" x14ac:dyDescent="0.25">
      <c r="A181" s="78"/>
      <c r="B181" s="108" t="s">
        <v>222</v>
      </c>
      <c r="C181" s="198">
        <f t="shared" si="86"/>
        <v>15626.5</v>
      </c>
      <c r="D181" s="199">
        <f>D182+D183+D184+D185+D186+D187+D188+D189++D190+D191+D192+D193</f>
        <v>15626.5</v>
      </c>
      <c r="E181" s="289"/>
      <c r="F181" s="289"/>
      <c r="G181" s="406"/>
      <c r="H181" s="273">
        <f>I181+J181+K181</f>
        <v>15626.5</v>
      </c>
      <c r="I181" s="274">
        <f>I190+I192</f>
        <v>15626.5</v>
      </c>
      <c r="J181" s="290"/>
      <c r="K181" s="289"/>
      <c r="L181" s="406"/>
      <c r="M181" s="317">
        <f>N181+O181+P181</f>
        <v>15626.5</v>
      </c>
      <c r="N181" s="318">
        <f>N182+N183+N184+N185+N186+N187+N188+N189++N190+N191+N192+N193</f>
        <v>15626.5</v>
      </c>
      <c r="O181" s="289"/>
      <c r="P181" s="387"/>
      <c r="Q181" s="458"/>
      <c r="R181" s="58">
        <f>M181/C181*100</f>
        <v>100</v>
      </c>
    </row>
    <row r="182" spans="1:18" ht="24.75" hidden="1" x14ac:dyDescent="0.25">
      <c r="A182" s="78" t="s">
        <v>27</v>
      </c>
      <c r="B182" s="86" t="s">
        <v>174</v>
      </c>
      <c r="C182" s="172">
        <f t="shared" si="86"/>
        <v>0</v>
      </c>
      <c r="D182" s="83">
        <v>0</v>
      </c>
      <c r="E182" s="83"/>
      <c r="F182" s="83"/>
      <c r="G182" s="281"/>
      <c r="H182" s="172">
        <f t="shared" ref="H182:H193" si="91">I182+J182+K182</f>
        <v>0</v>
      </c>
      <c r="I182" s="83">
        <v>0</v>
      </c>
      <c r="J182" s="83"/>
      <c r="K182" s="83"/>
      <c r="L182" s="281"/>
      <c r="M182" s="172">
        <f t="shared" ref="M182:M193" si="92">N182+O182+P182</f>
        <v>0</v>
      </c>
      <c r="N182" s="83">
        <v>0</v>
      </c>
      <c r="O182" s="83"/>
      <c r="P182" s="200"/>
      <c r="Q182" s="275"/>
      <c r="R182" s="278"/>
    </row>
    <row r="183" spans="1:18" ht="11.25" hidden="1" customHeight="1" x14ac:dyDescent="0.25">
      <c r="A183" s="78" t="s">
        <v>27</v>
      </c>
      <c r="B183" s="86" t="s">
        <v>177</v>
      </c>
      <c r="C183" s="172">
        <f t="shared" si="86"/>
        <v>0</v>
      </c>
      <c r="D183" s="83">
        <v>0</v>
      </c>
      <c r="E183" s="83"/>
      <c r="F183" s="83"/>
      <c r="G183" s="281"/>
      <c r="H183" s="172">
        <f t="shared" si="91"/>
        <v>0</v>
      </c>
      <c r="I183" s="83">
        <v>0</v>
      </c>
      <c r="J183" s="83"/>
      <c r="K183" s="83"/>
      <c r="L183" s="281"/>
      <c r="M183" s="172">
        <f t="shared" si="92"/>
        <v>0</v>
      </c>
      <c r="N183" s="83">
        <v>0</v>
      </c>
      <c r="O183" s="83"/>
      <c r="P183" s="200"/>
      <c r="Q183" s="275"/>
      <c r="R183" s="278"/>
    </row>
    <row r="184" spans="1:18" ht="18" hidden="1" customHeight="1" x14ac:dyDescent="0.25">
      <c r="A184" s="78" t="s">
        <v>35</v>
      </c>
      <c r="B184" s="86" t="s">
        <v>175</v>
      </c>
      <c r="C184" s="172">
        <f t="shared" si="86"/>
        <v>0</v>
      </c>
      <c r="D184" s="83">
        <v>0</v>
      </c>
      <c r="E184" s="83"/>
      <c r="F184" s="83"/>
      <c r="G184" s="281"/>
      <c r="H184" s="172">
        <f t="shared" si="91"/>
        <v>0</v>
      </c>
      <c r="I184" s="83">
        <v>0</v>
      </c>
      <c r="J184" s="83"/>
      <c r="K184" s="83"/>
      <c r="L184" s="281"/>
      <c r="M184" s="172">
        <f t="shared" si="92"/>
        <v>0</v>
      </c>
      <c r="N184" s="83">
        <v>0</v>
      </c>
      <c r="O184" s="83"/>
      <c r="P184" s="200"/>
      <c r="Q184" s="275"/>
      <c r="R184" s="278"/>
    </row>
    <row r="185" spans="1:18" ht="21" hidden="1" customHeight="1" x14ac:dyDescent="0.25">
      <c r="A185" s="78" t="s">
        <v>35</v>
      </c>
      <c r="B185" s="86" t="s">
        <v>176</v>
      </c>
      <c r="C185" s="172">
        <f t="shared" si="86"/>
        <v>0</v>
      </c>
      <c r="D185" s="83">
        <v>0</v>
      </c>
      <c r="E185" s="83"/>
      <c r="F185" s="83"/>
      <c r="G185" s="281"/>
      <c r="H185" s="172">
        <f t="shared" si="91"/>
        <v>0</v>
      </c>
      <c r="I185" s="83">
        <v>0</v>
      </c>
      <c r="J185" s="83"/>
      <c r="K185" s="83"/>
      <c r="L185" s="281"/>
      <c r="M185" s="172">
        <f t="shared" si="92"/>
        <v>0</v>
      </c>
      <c r="N185" s="83">
        <v>0</v>
      </c>
      <c r="O185" s="83"/>
      <c r="P185" s="200"/>
      <c r="Q185" s="275"/>
      <c r="R185" s="278"/>
    </row>
    <row r="186" spans="1:18" ht="14.25" hidden="1" customHeight="1" x14ac:dyDescent="0.25">
      <c r="A186" s="78" t="s">
        <v>41</v>
      </c>
      <c r="B186" s="92" t="s">
        <v>179</v>
      </c>
      <c r="C186" s="172">
        <f t="shared" si="86"/>
        <v>0</v>
      </c>
      <c r="D186" s="83">
        <v>0</v>
      </c>
      <c r="E186" s="83"/>
      <c r="F186" s="83"/>
      <c r="G186" s="281"/>
      <c r="H186" s="172">
        <f t="shared" si="91"/>
        <v>0</v>
      </c>
      <c r="I186" s="83">
        <v>0</v>
      </c>
      <c r="J186" s="83"/>
      <c r="K186" s="83"/>
      <c r="L186" s="281"/>
      <c r="M186" s="172">
        <f t="shared" si="92"/>
        <v>0</v>
      </c>
      <c r="N186" s="83">
        <v>0</v>
      </c>
      <c r="O186" s="83"/>
      <c r="P186" s="200"/>
      <c r="Q186" s="275"/>
      <c r="R186" s="278"/>
    </row>
    <row r="187" spans="1:18" ht="28.5" hidden="1" customHeight="1" x14ac:dyDescent="0.25">
      <c r="A187" s="78" t="s">
        <v>41</v>
      </c>
      <c r="B187" s="92" t="s">
        <v>178</v>
      </c>
      <c r="C187" s="172">
        <f t="shared" si="86"/>
        <v>0</v>
      </c>
      <c r="D187" s="83">
        <v>0</v>
      </c>
      <c r="E187" s="83"/>
      <c r="F187" s="83"/>
      <c r="G187" s="281"/>
      <c r="H187" s="172">
        <f t="shared" si="91"/>
        <v>0</v>
      </c>
      <c r="I187" s="83">
        <v>0</v>
      </c>
      <c r="J187" s="83"/>
      <c r="K187" s="83"/>
      <c r="L187" s="281"/>
      <c r="M187" s="172">
        <f t="shared" si="92"/>
        <v>0</v>
      </c>
      <c r="N187" s="83">
        <v>0</v>
      </c>
      <c r="O187" s="83"/>
      <c r="P187" s="200"/>
      <c r="Q187" s="275"/>
      <c r="R187" s="278"/>
    </row>
    <row r="188" spans="1:18" ht="23.25" hidden="1" customHeight="1" x14ac:dyDescent="0.25">
      <c r="A188" s="78" t="s">
        <v>51</v>
      </c>
      <c r="B188" s="92" t="s">
        <v>180</v>
      </c>
      <c r="C188" s="172">
        <f t="shared" si="86"/>
        <v>0</v>
      </c>
      <c r="D188" s="83">
        <v>0</v>
      </c>
      <c r="E188" s="83"/>
      <c r="F188" s="83"/>
      <c r="G188" s="281"/>
      <c r="H188" s="172">
        <f t="shared" si="91"/>
        <v>0</v>
      </c>
      <c r="I188" s="83">
        <v>0</v>
      </c>
      <c r="J188" s="83"/>
      <c r="K188" s="83"/>
      <c r="L188" s="281"/>
      <c r="M188" s="172">
        <f t="shared" si="92"/>
        <v>0</v>
      </c>
      <c r="N188" s="83">
        <v>0</v>
      </c>
      <c r="O188" s="83"/>
      <c r="P188" s="200"/>
      <c r="Q188" s="275"/>
      <c r="R188" s="278"/>
    </row>
    <row r="189" spans="1:18" ht="15.75" hidden="1" customHeight="1" x14ac:dyDescent="0.25">
      <c r="A189" s="78" t="s">
        <v>51</v>
      </c>
      <c r="B189" s="92" t="s">
        <v>181</v>
      </c>
      <c r="C189" s="172">
        <f t="shared" si="86"/>
        <v>0</v>
      </c>
      <c r="D189" s="83">
        <v>0</v>
      </c>
      <c r="E189" s="83"/>
      <c r="F189" s="83"/>
      <c r="G189" s="281"/>
      <c r="H189" s="172">
        <f t="shared" si="91"/>
        <v>0</v>
      </c>
      <c r="I189" s="83">
        <v>0</v>
      </c>
      <c r="J189" s="83"/>
      <c r="K189" s="83"/>
      <c r="L189" s="281"/>
      <c r="M189" s="172">
        <f t="shared" si="92"/>
        <v>0</v>
      </c>
      <c r="N189" s="83">
        <v>0</v>
      </c>
      <c r="O189" s="83"/>
      <c r="P189" s="200"/>
      <c r="Q189" s="275"/>
      <c r="R189" s="278"/>
    </row>
    <row r="190" spans="1:18" ht="24" customHeight="1" x14ac:dyDescent="0.25">
      <c r="A190" s="78" t="s">
        <v>63</v>
      </c>
      <c r="B190" s="461" t="s">
        <v>256</v>
      </c>
      <c r="C190" s="287">
        <f t="shared" si="86"/>
        <v>54.5</v>
      </c>
      <c r="D190" s="83">
        <v>54.5</v>
      </c>
      <c r="E190" s="83"/>
      <c r="F190" s="83"/>
      <c r="G190" s="281"/>
      <c r="H190" s="172">
        <f t="shared" si="91"/>
        <v>54.5</v>
      </c>
      <c r="I190" s="83">
        <v>54.5</v>
      </c>
      <c r="J190" s="83"/>
      <c r="K190" s="83"/>
      <c r="L190" s="281"/>
      <c r="M190" s="81">
        <f t="shared" si="92"/>
        <v>54.5</v>
      </c>
      <c r="N190" s="83">
        <v>54.5</v>
      </c>
      <c r="O190" s="83"/>
      <c r="P190" s="200"/>
      <c r="Q190" s="275"/>
      <c r="R190" s="278"/>
    </row>
    <row r="191" spans="1:18" ht="0.75" hidden="1" customHeight="1" x14ac:dyDescent="0.25">
      <c r="A191" s="78" t="s">
        <v>63</v>
      </c>
      <c r="B191" s="462" t="s">
        <v>182</v>
      </c>
      <c r="C191" s="287">
        <f t="shared" si="86"/>
        <v>0</v>
      </c>
      <c r="D191" s="83">
        <v>0</v>
      </c>
      <c r="E191" s="263"/>
      <c r="F191" s="263"/>
      <c r="G191" s="254"/>
      <c r="H191" s="172">
        <f t="shared" si="91"/>
        <v>0</v>
      </c>
      <c r="I191" s="83">
        <v>0</v>
      </c>
      <c r="J191" s="263"/>
      <c r="K191" s="263"/>
      <c r="L191" s="254"/>
      <c r="M191" s="81">
        <f t="shared" si="92"/>
        <v>0</v>
      </c>
      <c r="N191" s="83"/>
      <c r="O191" s="263"/>
      <c r="P191" s="253"/>
      <c r="Q191" s="264"/>
      <c r="R191" s="255"/>
    </row>
    <row r="192" spans="1:18" ht="26.25" customHeight="1" thickBot="1" x14ac:dyDescent="0.3">
      <c r="A192" s="78" t="s">
        <v>69</v>
      </c>
      <c r="B192" s="461" t="s">
        <v>183</v>
      </c>
      <c r="C192" s="287">
        <f t="shared" si="86"/>
        <v>15572</v>
      </c>
      <c r="D192" s="83">
        <v>15572</v>
      </c>
      <c r="E192" s="263"/>
      <c r="F192" s="263"/>
      <c r="G192" s="254"/>
      <c r="H192" s="172">
        <f t="shared" si="91"/>
        <v>15572</v>
      </c>
      <c r="I192" s="83">
        <v>15572</v>
      </c>
      <c r="J192" s="263"/>
      <c r="K192" s="263"/>
      <c r="L192" s="254"/>
      <c r="M192" s="81">
        <f t="shared" si="92"/>
        <v>15572</v>
      </c>
      <c r="N192" s="83">
        <v>15572</v>
      </c>
      <c r="O192" s="263"/>
      <c r="P192" s="253"/>
      <c r="Q192" s="264"/>
      <c r="R192" s="255"/>
    </row>
    <row r="193" spans="1:18" ht="26.25" hidden="1" customHeight="1" thickBot="1" x14ac:dyDescent="0.3">
      <c r="A193" s="165" t="s">
        <v>69</v>
      </c>
      <c r="B193" s="462" t="s">
        <v>238</v>
      </c>
      <c r="C193" s="288">
        <f t="shared" si="86"/>
        <v>0</v>
      </c>
      <c r="D193" s="174"/>
      <c r="E193" s="268"/>
      <c r="F193" s="268"/>
      <c r="G193" s="269"/>
      <c r="H193" s="288">
        <f t="shared" si="91"/>
        <v>0</v>
      </c>
      <c r="I193" s="174"/>
      <c r="J193" s="268"/>
      <c r="K193" s="268"/>
      <c r="L193" s="257"/>
      <c r="M193" s="173">
        <f t="shared" si="92"/>
        <v>0</v>
      </c>
      <c r="N193" s="174"/>
      <c r="O193" s="268"/>
      <c r="P193" s="269"/>
      <c r="Q193" s="257"/>
      <c r="R193" s="258"/>
    </row>
    <row r="194" spans="1:18" ht="25.9" customHeight="1" thickBot="1" x14ac:dyDescent="0.3">
      <c r="A194" s="166"/>
      <c r="B194" s="221" t="s">
        <v>105</v>
      </c>
      <c r="C194" s="493">
        <f>C155+C172+C181</f>
        <v>59800.800000000003</v>
      </c>
      <c r="D194" s="494">
        <f t="shared" ref="D194:P194" si="93">D155+D172+D181</f>
        <v>59800.800000000003</v>
      </c>
      <c r="E194" s="362">
        <f t="shared" si="93"/>
        <v>0</v>
      </c>
      <c r="F194" s="362">
        <f t="shared" si="93"/>
        <v>0</v>
      </c>
      <c r="G194" s="495"/>
      <c r="H194" s="493">
        <f t="shared" si="93"/>
        <v>59800.800000000003</v>
      </c>
      <c r="I194" s="494">
        <f>I155+I172+I181</f>
        <v>59800.800000000003</v>
      </c>
      <c r="J194" s="362">
        <f t="shared" si="93"/>
        <v>0</v>
      </c>
      <c r="K194" s="362">
        <f t="shared" si="93"/>
        <v>0</v>
      </c>
      <c r="L194" s="495"/>
      <c r="M194" s="493">
        <f>M155+M172+M181</f>
        <v>59698.899999999994</v>
      </c>
      <c r="N194" s="494">
        <f t="shared" si="93"/>
        <v>59698.899999999994</v>
      </c>
      <c r="O194" s="362">
        <f t="shared" si="93"/>
        <v>0</v>
      </c>
      <c r="P194" s="362">
        <f t="shared" si="93"/>
        <v>0</v>
      </c>
      <c r="Q194" s="588"/>
      <c r="R194" s="589">
        <f>M194/C194*100</f>
        <v>99.829600941793402</v>
      </c>
    </row>
    <row r="195" spans="1:18" ht="24" customHeight="1" x14ac:dyDescent="0.25">
      <c r="A195" s="608" t="s">
        <v>225</v>
      </c>
      <c r="B195" s="609"/>
      <c r="C195" s="609"/>
      <c r="D195" s="609"/>
      <c r="E195" s="609"/>
      <c r="F195" s="609"/>
      <c r="G195" s="609"/>
      <c r="H195" s="609"/>
      <c r="I195" s="609"/>
      <c r="J195" s="609"/>
      <c r="K195" s="609"/>
      <c r="L195" s="609"/>
      <c r="M195" s="609"/>
      <c r="N195" s="609"/>
      <c r="O195" s="609"/>
      <c r="P195" s="609"/>
      <c r="Q195" s="609"/>
      <c r="R195" s="610"/>
    </row>
    <row r="196" spans="1:18" ht="24.75" x14ac:dyDescent="0.25">
      <c r="A196" s="209"/>
      <c r="B196" s="101" t="s">
        <v>195</v>
      </c>
      <c r="C196" s="210">
        <f t="shared" ref="C196:C201" si="94">D196+E196+F196</f>
        <v>15024.1</v>
      </c>
      <c r="D196" s="211">
        <f>D197+D199+D200+D202</f>
        <v>15024.1</v>
      </c>
      <c r="E196" s="201">
        <f t="shared" ref="E196:F196" si="95">E197+E198+E199+E200</f>
        <v>0</v>
      </c>
      <c r="F196" s="1">
        <f t="shared" si="95"/>
        <v>0</v>
      </c>
      <c r="G196" s="399"/>
      <c r="H196" s="210">
        <f>I196+J196+K196</f>
        <v>15024.1</v>
      </c>
      <c r="I196" s="211">
        <f>I197+I199+I200+I202</f>
        <v>15024.1</v>
      </c>
      <c r="J196" s="201">
        <f t="shared" ref="J196:K196" si="96">J197+J198+J199+J200</f>
        <v>0</v>
      </c>
      <c r="K196" s="1">
        <f t="shared" si="96"/>
        <v>0</v>
      </c>
      <c r="L196" s="399"/>
      <c r="M196" s="210">
        <f>N196+O196+P196</f>
        <v>14542.682000000001</v>
      </c>
      <c r="N196" s="211">
        <f>N197+N198+N199+N200</f>
        <v>14542.682000000001</v>
      </c>
      <c r="O196" s="201">
        <f t="shared" ref="O196:P196" si="97">O197+O198+O199+O200</f>
        <v>0</v>
      </c>
      <c r="P196" s="1">
        <f t="shared" si="97"/>
        <v>0</v>
      </c>
      <c r="Q196" s="399"/>
      <c r="R196" s="212"/>
    </row>
    <row r="197" spans="1:18" x14ac:dyDescent="0.25">
      <c r="A197" s="1"/>
      <c r="B197" s="45" t="s">
        <v>190</v>
      </c>
      <c r="C197" s="62">
        <f t="shared" si="94"/>
        <v>9780.7000000000007</v>
      </c>
      <c r="D197" s="1">
        <v>9780.7000000000007</v>
      </c>
      <c r="E197" s="102"/>
      <c r="F197" s="102"/>
      <c r="G197" s="407"/>
      <c r="H197" s="62">
        <f>I197+J197+K197</f>
        <v>9780.7000000000007</v>
      </c>
      <c r="I197" s="1">
        <v>9780.7000000000007</v>
      </c>
      <c r="J197" s="102"/>
      <c r="K197" s="102"/>
      <c r="L197" s="407"/>
      <c r="M197" s="62">
        <f t="shared" ref="M197:M210" si="98">N197+O197+P197</f>
        <v>10030.89</v>
      </c>
      <c r="N197" s="1">
        <v>10030.89</v>
      </c>
      <c r="O197" s="102"/>
      <c r="P197" s="102"/>
      <c r="Q197" s="407"/>
      <c r="R197" s="169"/>
    </row>
    <row r="198" spans="1:18" hidden="1" x14ac:dyDescent="0.25">
      <c r="A198" s="89"/>
      <c r="B198" s="45" t="s">
        <v>191</v>
      </c>
      <c r="C198" s="62">
        <f t="shared" si="94"/>
        <v>0</v>
      </c>
      <c r="D198" s="1">
        <v>0</v>
      </c>
      <c r="E198" s="102"/>
      <c r="F198" s="102"/>
      <c r="G198" s="407"/>
      <c r="H198" s="62">
        <f t="shared" ref="H198:H210" si="99">I198+J198+K198</f>
        <v>0</v>
      </c>
      <c r="I198" s="1">
        <v>0</v>
      </c>
      <c r="J198" s="102"/>
      <c r="K198" s="102"/>
      <c r="L198" s="407"/>
      <c r="M198" s="62">
        <f t="shared" si="98"/>
        <v>0</v>
      </c>
      <c r="N198" s="1"/>
      <c r="O198" s="102"/>
      <c r="P198" s="102"/>
      <c r="Q198" s="98"/>
      <c r="R198" s="170"/>
    </row>
    <row r="199" spans="1:18" x14ac:dyDescent="0.25">
      <c r="A199" s="1"/>
      <c r="B199" s="45" t="s">
        <v>192</v>
      </c>
      <c r="C199" s="62">
        <f t="shared" si="94"/>
        <v>4179.6000000000004</v>
      </c>
      <c r="D199" s="1">
        <v>4179.6000000000004</v>
      </c>
      <c r="E199" s="102"/>
      <c r="F199" s="102"/>
      <c r="G199" s="407"/>
      <c r="H199" s="62">
        <f t="shared" si="99"/>
        <v>4179.6000000000004</v>
      </c>
      <c r="I199" s="1">
        <v>4179.6000000000004</v>
      </c>
      <c r="J199" s="102"/>
      <c r="K199" s="102"/>
      <c r="L199" s="407"/>
      <c r="M199" s="62">
        <f t="shared" si="98"/>
        <v>4179.47</v>
      </c>
      <c r="N199" s="1">
        <v>4179.47</v>
      </c>
      <c r="O199" s="102"/>
      <c r="P199" s="102"/>
      <c r="Q199" s="407"/>
      <c r="R199" s="169"/>
    </row>
    <row r="200" spans="1:18" ht="16.5" customHeight="1" x14ac:dyDescent="0.25">
      <c r="A200" s="168"/>
      <c r="B200" s="45" t="s">
        <v>193</v>
      </c>
      <c r="C200" s="62">
        <f t="shared" si="94"/>
        <v>828.8</v>
      </c>
      <c r="D200" s="1">
        <v>828.8</v>
      </c>
      <c r="E200" s="102"/>
      <c r="F200" s="102"/>
      <c r="G200" s="407"/>
      <c r="H200" s="62">
        <f t="shared" si="99"/>
        <v>828.8</v>
      </c>
      <c r="I200" s="1">
        <v>828.8</v>
      </c>
      <c r="J200" s="102"/>
      <c r="K200" s="102"/>
      <c r="L200" s="407"/>
      <c r="M200" s="62">
        <f t="shared" si="98"/>
        <v>332.322</v>
      </c>
      <c r="N200" s="1">
        <v>332.322</v>
      </c>
      <c r="O200" s="102"/>
      <c r="P200" s="102"/>
      <c r="Q200" s="103"/>
      <c r="R200" s="484"/>
    </row>
    <row r="201" spans="1:18" ht="24" hidden="1" customHeight="1" x14ac:dyDescent="0.25">
      <c r="A201" s="168">
        <v>2</v>
      </c>
      <c r="B201" s="101" t="s">
        <v>194</v>
      </c>
      <c r="C201" s="104">
        <f t="shared" si="94"/>
        <v>0</v>
      </c>
      <c r="D201" s="105">
        <v>0</v>
      </c>
      <c r="E201" s="105">
        <f t="shared" ref="E201:F201" si="100">E202+E203+E204+E205</f>
        <v>0</v>
      </c>
      <c r="F201" s="105">
        <f t="shared" si="100"/>
        <v>0</v>
      </c>
      <c r="G201" s="408"/>
      <c r="H201" s="104">
        <f t="shared" si="99"/>
        <v>0</v>
      </c>
      <c r="I201" s="105">
        <v>0</v>
      </c>
      <c r="J201" s="105">
        <f t="shared" ref="J201:K201" si="101">J202+J203+J204+J205</f>
        <v>0</v>
      </c>
      <c r="K201" s="105">
        <f t="shared" si="101"/>
        <v>0</v>
      </c>
      <c r="L201" s="408"/>
      <c r="M201" s="104">
        <f t="shared" si="98"/>
        <v>0</v>
      </c>
      <c r="N201" s="105"/>
      <c r="O201" s="105">
        <f t="shared" ref="O201:P201" si="102">O202+O203+O204+O205</f>
        <v>0</v>
      </c>
      <c r="P201" s="64">
        <f t="shared" si="102"/>
        <v>0</v>
      </c>
      <c r="Q201" s="106"/>
      <c r="R201" s="60"/>
    </row>
    <row r="202" spans="1:18" ht="18.75" customHeight="1" x14ac:dyDescent="0.25">
      <c r="A202" s="168"/>
      <c r="B202" s="48" t="s">
        <v>242</v>
      </c>
      <c r="C202" s="62">
        <f>D202+E205+F205</f>
        <v>235</v>
      </c>
      <c r="D202" s="1">
        <v>235</v>
      </c>
      <c r="E202" s="102"/>
      <c r="F202" s="102"/>
      <c r="G202" s="407"/>
      <c r="H202" s="62">
        <f t="shared" si="99"/>
        <v>235</v>
      </c>
      <c r="I202" s="1">
        <v>235</v>
      </c>
      <c r="J202" s="102"/>
      <c r="K202" s="102"/>
      <c r="L202" s="407"/>
      <c r="M202" s="62">
        <f t="shared" si="98"/>
        <v>0</v>
      </c>
      <c r="N202" s="1"/>
      <c r="O202" s="102"/>
      <c r="P202" s="313"/>
      <c r="Q202" s="103"/>
      <c r="R202" s="484"/>
    </row>
    <row r="203" spans="1:18" ht="6.75" hidden="1" customHeight="1" x14ac:dyDescent="0.25">
      <c r="A203" s="168"/>
      <c r="B203" s="100" t="s">
        <v>196</v>
      </c>
      <c r="C203" s="62">
        <f>D203+E203+F203</f>
        <v>0</v>
      </c>
      <c r="D203" s="1"/>
      <c r="E203" s="102"/>
      <c r="F203" s="102"/>
      <c r="G203" s="407"/>
      <c r="H203" s="62">
        <f t="shared" si="99"/>
        <v>0</v>
      </c>
      <c r="I203" s="1"/>
      <c r="J203" s="102"/>
      <c r="K203" s="102"/>
      <c r="L203" s="407"/>
      <c r="M203" s="62">
        <f t="shared" si="98"/>
        <v>0</v>
      </c>
      <c r="N203" s="1"/>
      <c r="O203" s="102"/>
      <c r="P203" s="313"/>
      <c r="Q203" s="103"/>
      <c r="R203" s="484"/>
    </row>
    <row r="204" spans="1:18" ht="27" customHeight="1" thickBot="1" x14ac:dyDescent="0.3">
      <c r="A204" s="168"/>
      <c r="B204" s="101" t="s">
        <v>243</v>
      </c>
      <c r="C204" s="104">
        <f>D204+E204+F204</f>
        <v>100</v>
      </c>
      <c r="D204" s="105">
        <v>100</v>
      </c>
      <c r="E204" s="102"/>
      <c r="F204" s="102"/>
      <c r="G204" s="407"/>
      <c r="H204" s="104">
        <f t="shared" si="99"/>
        <v>100</v>
      </c>
      <c r="I204" s="105">
        <v>100</v>
      </c>
      <c r="J204" s="102"/>
      <c r="K204" s="102"/>
      <c r="L204" s="407"/>
      <c r="M204" s="104">
        <f t="shared" si="98"/>
        <v>99.99</v>
      </c>
      <c r="N204" s="105">
        <v>99.99</v>
      </c>
      <c r="O204" s="102"/>
      <c r="P204" s="313"/>
      <c r="Q204" s="103"/>
      <c r="R204" s="484"/>
    </row>
    <row r="205" spans="1:18" ht="19.5" hidden="1" customHeight="1" thickBot="1" x14ac:dyDescent="0.3">
      <c r="A205" s="168"/>
      <c r="E205" s="102"/>
      <c r="F205" s="102"/>
      <c r="G205" s="407"/>
      <c r="H205" s="62">
        <f t="shared" si="99"/>
        <v>0</v>
      </c>
      <c r="I205" s="102"/>
      <c r="J205" s="102"/>
      <c r="K205" s="102"/>
      <c r="L205" s="407"/>
      <c r="M205" s="62">
        <f t="shared" si="98"/>
        <v>0</v>
      </c>
      <c r="N205" s="102"/>
      <c r="O205" s="102"/>
      <c r="P205" s="103"/>
      <c r="Q205" s="98"/>
      <c r="R205" s="99"/>
    </row>
    <row r="206" spans="1:18" ht="0.75" hidden="1" customHeight="1" thickBot="1" x14ac:dyDescent="0.3">
      <c r="A206" s="168">
        <v>3</v>
      </c>
      <c r="B206" s="101" t="s">
        <v>198</v>
      </c>
      <c r="C206" s="104">
        <f t="shared" ref="C206:C211" si="103">D206+E206+F206</f>
        <v>0</v>
      </c>
      <c r="D206" s="105">
        <f>D207+D208+D209+D210</f>
        <v>0</v>
      </c>
      <c r="E206" s="105">
        <f t="shared" ref="E206:F206" si="104">E207+E208+E209+E210</f>
        <v>0</v>
      </c>
      <c r="F206" s="105">
        <f t="shared" si="104"/>
        <v>0</v>
      </c>
      <c r="G206" s="408"/>
      <c r="H206" s="104">
        <f t="shared" si="99"/>
        <v>0</v>
      </c>
      <c r="I206" s="105">
        <f>I207+I208+I209+I210</f>
        <v>0</v>
      </c>
      <c r="J206" s="105">
        <f t="shared" ref="J206:K206" si="105">J207+J208+J209+J210</f>
        <v>0</v>
      </c>
      <c r="K206" s="105">
        <f t="shared" si="105"/>
        <v>0</v>
      </c>
      <c r="L206" s="408"/>
      <c r="M206" s="104">
        <f t="shared" si="98"/>
        <v>0</v>
      </c>
      <c r="N206" s="105">
        <f>N207+N208+N209+N210</f>
        <v>0</v>
      </c>
      <c r="O206" s="105">
        <f t="shared" ref="O206:P206" si="106">O207+O208+O209+O210</f>
        <v>0</v>
      </c>
      <c r="P206" s="106">
        <f t="shared" si="106"/>
        <v>0</v>
      </c>
      <c r="Q206" s="410"/>
      <c r="R206" s="97"/>
    </row>
    <row r="207" spans="1:18" ht="22.5" hidden="1" customHeight="1" thickBot="1" x14ac:dyDescent="0.3">
      <c r="A207" s="168"/>
      <c r="B207" s="100" t="s">
        <v>199</v>
      </c>
      <c r="C207" s="62">
        <f t="shared" si="103"/>
        <v>0</v>
      </c>
      <c r="D207" s="1"/>
      <c r="E207" s="1"/>
      <c r="F207" s="1"/>
      <c r="G207" s="202"/>
      <c r="H207" s="62">
        <f t="shared" si="99"/>
        <v>0</v>
      </c>
      <c r="I207" s="1"/>
      <c r="J207" s="1"/>
      <c r="K207" s="1"/>
      <c r="L207" s="202"/>
      <c r="M207" s="62">
        <f t="shared" si="98"/>
        <v>0</v>
      </c>
      <c r="N207" s="1"/>
      <c r="O207" s="1"/>
      <c r="P207" s="63"/>
      <c r="Q207" s="96"/>
      <c r="R207" s="97"/>
    </row>
    <row r="208" spans="1:18" ht="23.25" hidden="1" customHeight="1" thickBot="1" x14ac:dyDescent="0.3">
      <c r="A208" s="168"/>
      <c r="B208" s="96" t="s">
        <v>200</v>
      </c>
      <c r="C208" s="62">
        <f t="shared" si="103"/>
        <v>0</v>
      </c>
      <c r="D208" s="1"/>
      <c r="E208" s="1"/>
      <c r="F208" s="1"/>
      <c r="G208" s="202"/>
      <c r="H208" s="62">
        <f t="shared" si="99"/>
        <v>0</v>
      </c>
      <c r="I208" s="1"/>
      <c r="J208" s="1"/>
      <c r="K208" s="1"/>
      <c r="L208" s="202"/>
      <c r="M208" s="62">
        <f t="shared" si="98"/>
        <v>0</v>
      </c>
      <c r="N208" s="1"/>
      <c r="O208" s="1"/>
      <c r="P208" s="63"/>
      <c r="Q208" s="96"/>
      <c r="R208" s="97"/>
    </row>
    <row r="209" spans="1:18" ht="27" hidden="1" customHeight="1" thickBot="1" x14ac:dyDescent="0.3">
      <c r="A209" s="168"/>
      <c r="B209" s="98" t="s">
        <v>196</v>
      </c>
      <c r="C209" s="62">
        <f t="shared" si="103"/>
        <v>0</v>
      </c>
      <c r="D209" s="1"/>
      <c r="E209" s="1"/>
      <c r="F209" s="1"/>
      <c r="G209" s="202"/>
      <c r="H209" s="62">
        <f t="shared" si="99"/>
        <v>0</v>
      </c>
      <c r="I209" s="1"/>
      <c r="J209" s="1"/>
      <c r="K209" s="1"/>
      <c r="L209" s="202"/>
      <c r="M209" s="62">
        <f t="shared" si="98"/>
        <v>0</v>
      </c>
      <c r="N209" s="1"/>
      <c r="O209" s="1"/>
      <c r="P209" s="63"/>
      <c r="Q209" s="96"/>
      <c r="R209" s="97"/>
    </row>
    <row r="210" spans="1:18" ht="25.5" hidden="1" customHeight="1" thickBot="1" x14ac:dyDescent="0.3">
      <c r="A210" s="168"/>
      <c r="B210" s="98" t="s">
        <v>197</v>
      </c>
      <c r="C210" s="91">
        <f t="shared" si="103"/>
        <v>0</v>
      </c>
      <c r="D210" s="89"/>
      <c r="E210" s="89"/>
      <c r="F210" s="89"/>
      <c r="G210" s="400"/>
      <c r="H210" s="91">
        <f t="shared" si="99"/>
        <v>0</v>
      </c>
      <c r="I210" s="89"/>
      <c r="J210" s="89"/>
      <c r="K210" s="89"/>
      <c r="L210" s="400"/>
      <c r="M210" s="91">
        <f t="shared" si="98"/>
        <v>0</v>
      </c>
      <c r="N210" s="89"/>
      <c r="O210" s="89"/>
      <c r="P210" s="90"/>
      <c r="Q210" s="96"/>
      <c r="R210" s="97"/>
    </row>
    <row r="211" spans="1:18" ht="16.5" thickBot="1" x14ac:dyDescent="0.3">
      <c r="A211" s="213"/>
      <c r="B211" s="184" t="s">
        <v>138</v>
      </c>
      <c r="C211" s="214">
        <f t="shared" si="103"/>
        <v>15124.1</v>
      </c>
      <c r="D211" s="215">
        <f>D204+D196</f>
        <v>15124.1</v>
      </c>
      <c r="E211" s="216">
        <f t="shared" ref="E211:P211" si="107">E196+E201+E206</f>
        <v>0</v>
      </c>
      <c r="F211" s="216">
        <f t="shared" si="107"/>
        <v>0</v>
      </c>
      <c r="G211" s="409"/>
      <c r="H211" s="214">
        <f>H196+H201+H206+H204</f>
        <v>15124.1</v>
      </c>
      <c r="I211" s="215">
        <f>I196+I204</f>
        <v>15124.1</v>
      </c>
      <c r="J211" s="216">
        <f t="shared" si="107"/>
        <v>0</v>
      </c>
      <c r="K211" s="216">
        <f t="shared" si="107"/>
        <v>0</v>
      </c>
      <c r="L211" s="409"/>
      <c r="M211" s="214">
        <f>N211+O211</f>
        <v>14642.672</v>
      </c>
      <c r="N211" s="590">
        <f>N196+N204</f>
        <v>14642.672</v>
      </c>
      <c r="O211" s="216">
        <f t="shared" si="107"/>
        <v>0</v>
      </c>
      <c r="P211" s="591">
        <f t="shared" si="107"/>
        <v>0</v>
      </c>
      <c r="Q211" s="217"/>
      <c r="R211" s="345">
        <f>M211/C211*100</f>
        <v>96.816815546049014</v>
      </c>
    </row>
    <row r="212" spans="1:18" ht="21" customHeight="1" x14ac:dyDescent="0.25">
      <c r="A212" s="611" t="s">
        <v>220</v>
      </c>
      <c r="B212" s="611"/>
      <c r="C212" s="611"/>
      <c r="D212" s="611"/>
      <c r="E212" s="611"/>
      <c r="F212" s="611"/>
      <c r="G212" s="611"/>
      <c r="H212" s="611"/>
      <c r="I212" s="611"/>
      <c r="J212" s="611"/>
      <c r="K212" s="611"/>
      <c r="L212" s="611"/>
      <c r="M212" s="611"/>
      <c r="N212" s="611"/>
      <c r="O212" s="611"/>
      <c r="P212" s="611"/>
      <c r="Q212" s="611"/>
      <c r="R212" s="611"/>
    </row>
    <row r="213" spans="1:18" x14ac:dyDescent="0.25">
      <c r="A213" s="253"/>
      <c r="B213" s="55" t="s">
        <v>223</v>
      </c>
      <c r="C213" s="421">
        <f>D213</f>
        <v>30</v>
      </c>
      <c r="D213" s="359">
        <v>30</v>
      </c>
      <c r="E213" s="359"/>
      <c r="F213" s="485"/>
      <c r="G213" s="360"/>
      <c r="H213" s="485">
        <f>I213+J213+K213</f>
        <v>30</v>
      </c>
      <c r="I213" s="359">
        <v>30</v>
      </c>
      <c r="J213" s="359"/>
      <c r="K213" s="359"/>
      <c r="L213" s="360"/>
      <c r="M213" s="485">
        <f>N213</f>
        <v>30</v>
      </c>
      <c r="N213" s="359">
        <v>30</v>
      </c>
      <c r="O213" s="359"/>
      <c r="P213" s="359"/>
      <c r="Q213" s="486"/>
      <c r="R213" s="485"/>
    </row>
    <row r="214" spans="1:18" ht="25.5" thickBot="1" x14ac:dyDescent="0.3">
      <c r="A214" s="256"/>
      <c r="B214" s="310" t="s">
        <v>224</v>
      </c>
      <c r="C214" s="487">
        <f>D214</f>
        <v>70</v>
      </c>
      <c r="D214" s="488">
        <v>70</v>
      </c>
      <c r="E214" s="488"/>
      <c r="F214" s="488"/>
      <c r="G214" s="489"/>
      <c r="H214" s="487">
        <f>I214+J214</f>
        <v>70</v>
      </c>
      <c r="I214" s="490">
        <v>70</v>
      </c>
      <c r="J214" s="490"/>
      <c r="K214" s="490"/>
      <c r="L214" s="489"/>
      <c r="M214" s="488">
        <f>N214</f>
        <v>70</v>
      </c>
      <c r="N214" s="490">
        <v>70</v>
      </c>
      <c r="O214" s="490"/>
      <c r="P214" s="490"/>
      <c r="Q214" s="491"/>
      <c r="R214" s="492"/>
    </row>
    <row r="215" spans="1:18" ht="16.5" thickBot="1" x14ac:dyDescent="0.3">
      <c r="A215" s="180"/>
      <c r="B215" s="164" t="s">
        <v>138</v>
      </c>
      <c r="C215" s="496">
        <f>D215+E215+F215</f>
        <v>100</v>
      </c>
      <c r="D215" s="497">
        <f>D214+D213</f>
        <v>100</v>
      </c>
      <c r="E215" s="498">
        <f t="shared" ref="E215:P215" si="108">E200+E205+E210</f>
        <v>0</v>
      </c>
      <c r="F215" s="499">
        <f t="shared" si="108"/>
        <v>0</v>
      </c>
      <c r="G215" s="500"/>
      <c r="H215" s="501">
        <f>I215+J215</f>
        <v>100</v>
      </c>
      <c r="I215" s="502">
        <f>I213+I214</f>
        <v>100</v>
      </c>
      <c r="J215" s="503">
        <f t="shared" si="108"/>
        <v>0</v>
      </c>
      <c r="K215" s="504">
        <f t="shared" si="108"/>
        <v>0</v>
      </c>
      <c r="L215" s="505"/>
      <c r="M215" s="592">
        <f>N215</f>
        <v>100</v>
      </c>
      <c r="N215" s="502">
        <f>N213+N214</f>
        <v>100</v>
      </c>
      <c r="O215" s="503">
        <f t="shared" si="108"/>
        <v>0</v>
      </c>
      <c r="P215" s="498">
        <f t="shared" si="108"/>
        <v>0</v>
      </c>
      <c r="Q215" s="505"/>
      <c r="R215" s="593">
        <f>M215/C215*100</f>
        <v>100</v>
      </c>
    </row>
    <row r="216" spans="1:18" ht="33.75" customHeight="1" x14ac:dyDescent="0.25">
      <c r="A216" s="612" t="s">
        <v>226</v>
      </c>
      <c r="B216" s="612"/>
      <c r="C216" s="612"/>
      <c r="D216" s="612"/>
      <c r="E216" s="612"/>
      <c r="F216" s="612"/>
      <c r="G216" s="612"/>
      <c r="H216" s="612"/>
      <c r="I216" s="612"/>
      <c r="J216" s="612"/>
      <c r="K216" s="612"/>
      <c r="L216" s="612"/>
      <c r="M216" s="612"/>
      <c r="N216" s="612"/>
      <c r="O216" s="612"/>
      <c r="P216" s="612"/>
      <c r="Q216" s="612"/>
      <c r="R216" s="612"/>
    </row>
    <row r="217" spans="1:18" ht="63" customHeight="1" x14ac:dyDescent="0.25">
      <c r="A217" s="259"/>
      <c r="B217" s="352" t="s">
        <v>227</v>
      </c>
      <c r="C217" s="506">
        <f t="shared" ref="C217:C225" si="109">D217+E217+F217</f>
        <v>50</v>
      </c>
      <c r="D217" s="358">
        <f>D218+D219</f>
        <v>50</v>
      </c>
      <c r="E217" s="242">
        <f>E218+E219</f>
        <v>0</v>
      </c>
      <c r="F217" s="242">
        <f>F218+F219</f>
        <v>0</v>
      </c>
      <c r="G217" s="458"/>
      <c r="H217" s="506">
        <f t="shared" ref="H217:H225" si="110">I217+J217+K217</f>
        <v>50</v>
      </c>
      <c r="I217" s="358">
        <v>50</v>
      </c>
      <c r="J217" s="507"/>
      <c r="K217" s="242"/>
      <c r="L217" s="508"/>
      <c r="M217" s="509">
        <f t="shared" ref="M217:M225" si="111">N217</f>
        <v>10</v>
      </c>
      <c r="N217" s="510">
        <f>N218+N219</f>
        <v>10</v>
      </c>
      <c r="O217" s="262"/>
      <c r="P217" s="388"/>
      <c r="Q217" s="261"/>
      <c r="R217" s="555">
        <f>M217/C217*100</f>
        <v>20</v>
      </c>
    </row>
    <row r="218" spans="1:18" ht="36" x14ac:dyDescent="0.25">
      <c r="A218" s="150" t="s">
        <v>27</v>
      </c>
      <c r="B218" s="218" t="s">
        <v>229</v>
      </c>
      <c r="C218" s="151">
        <f t="shared" si="109"/>
        <v>40</v>
      </c>
      <c r="D218" s="153">
        <v>40</v>
      </c>
      <c r="E218" s="153"/>
      <c r="F218" s="153"/>
      <c r="G218" s="154"/>
      <c r="H218" s="151">
        <f t="shared" si="110"/>
        <v>40</v>
      </c>
      <c r="I218" s="153">
        <v>40</v>
      </c>
      <c r="J218" s="308"/>
      <c r="K218" s="153"/>
      <c r="L218" s="154"/>
      <c r="M218" s="319">
        <f t="shared" si="111"/>
        <v>0</v>
      </c>
      <c r="N218" s="151">
        <v>0</v>
      </c>
      <c r="O218" s="254"/>
      <c r="P218" s="253"/>
      <c r="Q218" s="264"/>
      <c r="R218" s="255"/>
    </row>
    <row r="219" spans="1:18" ht="36" x14ac:dyDescent="0.25">
      <c r="A219" s="265" t="s">
        <v>28</v>
      </c>
      <c r="B219" s="219" t="s">
        <v>228</v>
      </c>
      <c r="C219" s="511">
        <f t="shared" si="109"/>
        <v>10</v>
      </c>
      <c r="D219" s="512">
        <v>10</v>
      </c>
      <c r="E219" s="512"/>
      <c r="F219" s="512"/>
      <c r="G219" s="513"/>
      <c r="H219" s="511">
        <f t="shared" si="110"/>
        <v>10</v>
      </c>
      <c r="I219" s="512">
        <v>10</v>
      </c>
      <c r="J219" s="514"/>
      <c r="K219" s="512"/>
      <c r="L219" s="515"/>
      <c r="M219" s="516">
        <f t="shared" si="111"/>
        <v>10</v>
      </c>
      <c r="N219" s="511">
        <v>10</v>
      </c>
      <c r="O219" s="266"/>
      <c r="P219" s="389"/>
      <c r="Q219" s="264"/>
      <c r="R219" s="267"/>
    </row>
    <row r="220" spans="1:18" ht="36" x14ac:dyDescent="0.25">
      <c r="A220" s="260"/>
      <c r="B220" s="352" t="s">
        <v>230</v>
      </c>
      <c r="C220" s="506">
        <f t="shared" si="109"/>
        <v>15</v>
      </c>
      <c r="D220" s="358">
        <f>D221+D222</f>
        <v>15</v>
      </c>
      <c r="E220" s="242">
        <f>E221</f>
        <v>0</v>
      </c>
      <c r="F220" s="242">
        <f>F221</f>
        <v>0</v>
      </c>
      <c r="G220" s="458"/>
      <c r="H220" s="506">
        <f t="shared" si="110"/>
        <v>15</v>
      </c>
      <c r="I220" s="358">
        <v>15</v>
      </c>
      <c r="J220" s="507"/>
      <c r="K220" s="242"/>
      <c r="L220" s="458"/>
      <c r="M220" s="517">
        <f t="shared" si="111"/>
        <v>8</v>
      </c>
      <c r="N220" s="506">
        <f>N221+N222</f>
        <v>8</v>
      </c>
      <c r="O220" s="262"/>
      <c r="P220" s="388"/>
      <c r="Q220" s="261"/>
      <c r="R220" s="447">
        <f>M220/C220*100</f>
        <v>53.333333333333336</v>
      </c>
    </row>
    <row r="221" spans="1:18" ht="48" x14ac:dyDescent="0.25">
      <c r="A221" s="265"/>
      <c r="B221" s="219" t="s">
        <v>231</v>
      </c>
      <c r="C221" s="511">
        <f t="shared" si="109"/>
        <v>7</v>
      </c>
      <c r="D221" s="512">
        <v>7</v>
      </c>
      <c r="E221" s="512"/>
      <c r="F221" s="512"/>
      <c r="G221" s="513"/>
      <c r="H221" s="511">
        <f t="shared" si="110"/>
        <v>7</v>
      </c>
      <c r="I221" s="512">
        <v>7</v>
      </c>
      <c r="J221" s="514"/>
      <c r="K221" s="512"/>
      <c r="L221" s="515"/>
      <c r="M221" s="319">
        <f t="shared" si="111"/>
        <v>0</v>
      </c>
      <c r="N221" s="151">
        <v>0</v>
      </c>
      <c r="O221" s="266"/>
      <c r="P221" s="389"/>
      <c r="Q221" s="264"/>
      <c r="R221" s="267"/>
    </row>
    <row r="222" spans="1:18" ht="60" x14ac:dyDescent="0.25">
      <c r="A222" s="265"/>
      <c r="B222" s="219" t="s">
        <v>275</v>
      </c>
      <c r="C222" s="511">
        <f t="shared" si="109"/>
        <v>8</v>
      </c>
      <c r="D222" s="512">
        <v>8</v>
      </c>
      <c r="E222" s="512"/>
      <c r="F222" s="512"/>
      <c r="G222" s="513"/>
      <c r="H222" s="511">
        <f t="shared" si="110"/>
        <v>8</v>
      </c>
      <c r="I222" s="512">
        <v>8</v>
      </c>
      <c r="J222" s="514"/>
      <c r="K222" s="512"/>
      <c r="L222" s="154"/>
      <c r="M222" s="523">
        <f t="shared" si="111"/>
        <v>8</v>
      </c>
      <c r="N222" s="511">
        <v>8</v>
      </c>
      <c r="O222" s="266"/>
      <c r="P222" s="389"/>
      <c r="Q222" s="264"/>
      <c r="R222" s="267"/>
    </row>
    <row r="223" spans="1:18" ht="72" x14ac:dyDescent="0.25">
      <c r="A223" s="260"/>
      <c r="B223" s="352" t="s">
        <v>232</v>
      </c>
      <c r="C223" s="506">
        <f t="shared" si="109"/>
        <v>15</v>
      </c>
      <c r="D223" s="358">
        <f>D224</f>
        <v>15</v>
      </c>
      <c r="E223" s="242">
        <f>E224</f>
        <v>0</v>
      </c>
      <c r="F223" s="242">
        <f>F224</f>
        <v>0</v>
      </c>
      <c r="G223" s="458"/>
      <c r="H223" s="506">
        <f t="shared" si="110"/>
        <v>15</v>
      </c>
      <c r="I223" s="358">
        <f>I224</f>
        <v>15</v>
      </c>
      <c r="J223" s="507"/>
      <c r="K223" s="242"/>
      <c r="L223" s="458"/>
      <c r="M223" s="517">
        <f t="shared" si="111"/>
        <v>15</v>
      </c>
      <c r="N223" s="506">
        <f>N224</f>
        <v>15</v>
      </c>
      <c r="O223" s="262"/>
      <c r="P223" s="388"/>
      <c r="Q223" s="261"/>
      <c r="R223" s="555">
        <f>M223/C223*100</f>
        <v>100</v>
      </c>
    </row>
    <row r="224" spans="1:18" ht="84.75" thickBot="1" x14ac:dyDescent="0.3">
      <c r="A224" s="268" t="s">
        <v>41</v>
      </c>
      <c r="B224" s="220" t="s">
        <v>233</v>
      </c>
      <c r="C224" s="163">
        <f t="shared" si="109"/>
        <v>15</v>
      </c>
      <c r="D224" s="162">
        <v>15</v>
      </c>
      <c r="E224" s="162"/>
      <c r="F224" s="320"/>
      <c r="G224" s="553"/>
      <c r="H224" s="163">
        <f>I224+J224+K224</f>
        <v>15</v>
      </c>
      <c r="I224" s="162">
        <v>15</v>
      </c>
      <c r="J224" s="309"/>
      <c r="K224" s="320"/>
      <c r="L224" s="518"/>
      <c r="M224" s="519">
        <f t="shared" si="111"/>
        <v>15</v>
      </c>
      <c r="N224" s="163">
        <v>15</v>
      </c>
      <c r="O224" s="257"/>
      <c r="P224" s="256"/>
      <c r="Q224" s="483" t="s">
        <v>274</v>
      </c>
      <c r="R224" s="321"/>
    </row>
    <row r="225" spans="1:19" ht="16.5" thickBot="1" x14ac:dyDescent="0.3">
      <c r="A225" s="180"/>
      <c r="B225" s="221" t="s">
        <v>138</v>
      </c>
      <c r="C225" s="520">
        <f t="shared" si="109"/>
        <v>80</v>
      </c>
      <c r="D225" s="497">
        <f>D217+D220+D223</f>
        <v>80</v>
      </c>
      <c r="E225" s="497">
        <f t="shared" ref="E225:P225" si="112">E209+E214+E219</f>
        <v>0</v>
      </c>
      <c r="F225" s="552">
        <f t="shared" si="112"/>
        <v>0</v>
      </c>
      <c r="G225" s="521"/>
      <c r="H225" s="496">
        <f t="shared" si="110"/>
        <v>80</v>
      </c>
      <c r="I225" s="497">
        <f>I223+I220+I217</f>
        <v>80</v>
      </c>
      <c r="J225" s="497">
        <f t="shared" si="112"/>
        <v>0</v>
      </c>
      <c r="K225" s="521">
        <f t="shared" si="112"/>
        <v>0</v>
      </c>
      <c r="L225" s="522"/>
      <c r="M225" s="496">
        <f t="shared" si="111"/>
        <v>33</v>
      </c>
      <c r="N225" s="497">
        <f>N223+N220+N217</f>
        <v>33</v>
      </c>
      <c r="O225" s="497">
        <f t="shared" si="112"/>
        <v>0</v>
      </c>
      <c r="P225" s="521">
        <f t="shared" si="112"/>
        <v>0</v>
      </c>
      <c r="Q225" s="597"/>
      <c r="R225" s="597">
        <f>M225/C225*100</f>
        <v>41.25</v>
      </c>
    </row>
    <row r="226" spans="1:19" ht="21.75" customHeight="1" x14ac:dyDescent="0.25">
      <c r="A226" s="601" t="s">
        <v>201</v>
      </c>
      <c r="B226" s="602"/>
      <c r="C226" s="602"/>
      <c r="D226" s="602"/>
      <c r="E226" s="602"/>
      <c r="F226" s="602"/>
      <c r="G226" s="602"/>
      <c r="H226" s="602"/>
      <c r="I226" s="602"/>
      <c r="J226" s="602"/>
      <c r="K226" s="602"/>
      <c r="L226" s="602"/>
      <c r="M226" s="602"/>
      <c r="N226" s="602"/>
      <c r="O226" s="602"/>
      <c r="P226" s="602"/>
      <c r="Q226" s="602"/>
      <c r="R226" s="603"/>
    </row>
    <row r="227" spans="1:19" ht="63.75" customHeight="1" x14ac:dyDescent="0.25">
      <c r="A227" s="350"/>
      <c r="B227" s="351" t="s">
        <v>279</v>
      </c>
      <c r="C227" s="356">
        <f t="shared" ref="C227:C236" si="113">D227+E227</f>
        <v>12848.4</v>
      </c>
      <c r="D227" s="567">
        <f>D228+D229+D230</f>
        <v>3029.4</v>
      </c>
      <c r="E227" s="19">
        <f>E228+E229+E230</f>
        <v>9819</v>
      </c>
      <c r="F227" s="19"/>
      <c r="G227" s="481"/>
      <c r="H227" s="356">
        <f t="shared" ref="H227:H236" si="114">I227+J227</f>
        <v>12848.4</v>
      </c>
      <c r="I227" s="356">
        <f>I228+I229+I230</f>
        <v>3029.4</v>
      </c>
      <c r="J227" s="19">
        <f>J228+J229+J230</f>
        <v>9819</v>
      </c>
      <c r="K227" s="19"/>
      <c r="L227" s="481"/>
      <c r="M227" s="356">
        <f t="shared" ref="M227:M236" si="115">N227+O227</f>
        <v>8563.7000000000007</v>
      </c>
      <c r="N227" s="356">
        <f>N228+N229+N230</f>
        <v>1968.7</v>
      </c>
      <c r="O227" s="19">
        <f>O228+O229+O230</f>
        <v>6595</v>
      </c>
      <c r="P227" s="19"/>
      <c r="Q227" s="481"/>
      <c r="R227" s="56">
        <f>N227/D227*100</f>
        <v>64.98646596685812</v>
      </c>
    </row>
    <row r="228" spans="1:19" x14ac:dyDescent="0.25">
      <c r="A228" s="303">
        <v>1</v>
      </c>
      <c r="B228" s="224" t="s">
        <v>276</v>
      </c>
      <c r="C228" s="222">
        <f t="shared" si="113"/>
        <v>5659.7000000000007</v>
      </c>
      <c r="D228" s="568">
        <v>2370.3000000000002</v>
      </c>
      <c r="E228" s="157">
        <v>3289.4</v>
      </c>
      <c r="F228" s="149"/>
      <c r="G228" s="554"/>
      <c r="H228" s="222">
        <f t="shared" si="114"/>
        <v>5659.7000000000007</v>
      </c>
      <c r="I228" s="568">
        <v>2370.3000000000002</v>
      </c>
      <c r="J228" s="157">
        <v>3289.4</v>
      </c>
      <c r="K228" s="149"/>
      <c r="L228" s="554"/>
      <c r="M228" s="222">
        <f t="shared" si="115"/>
        <v>1410.4</v>
      </c>
      <c r="N228" s="152">
        <v>1331</v>
      </c>
      <c r="O228" s="157">
        <v>79.400000000000006</v>
      </c>
      <c r="P228" s="149"/>
      <c r="Q228" s="554"/>
      <c r="R228" s="151"/>
    </row>
    <row r="229" spans="1:19" ht="24" x14ac:dyDescent="0.25">
      <c r="A229" s="147">
        <v>2</v>
      </c>
      <c r="B229" s="225" t="s">
        <v>277</v>
      </c>
      <c r="C229" s="222">
        <f t="shared" si="113"/>
        <v>4120.8</v>
      </c>
      <c r="D229" s="568">
        <v>215</v>
      </c>
      <c r="E229" s="157">
        <v>3905.8</v>
      </c>
      <c r="F229" s="153"/>
      <c r="G229" s="543"/>
      <c r="H229" s="222">
        <f t="shared" si="114"/>
        <v>4120.8</v>
      </c>
      <c r="I229" s="568">
        <v>215</v>
      </c>
      <c r="J229" s="157">
        <v>3905.8</v>
      </c>
      <c r="K229" s="153"/>
      <c r="L229" s="543"/>
      <c r="M229" s="222">
        <f t="shared" si="115"/>
        <v>4208.8</v>
      </c>
      <c r="N229" s="152">
        <v>192</v>
      </c>
      <c r="O229" s="157">
        <v>4016.8</v>
      </c>
      <c r="P229" s="153"/>
      <c r="Q229" s="543"/>
      <c r="R229" s="151"/>
    </row>
    <row r="230" spans="1:19" ht="24" x14ac:dyDescent="0.25">
      <c r="A230" s="147">
        <v>3</v>
      </c>
      <c r="B230" s="226" t="s">
        <v>278</v>
      </c>
      <c r="C230" s="222">
        <f t="shared" si="113"/>
        <v>3067.9</v>
      </c>
      <c r="D230" s="568">
        <v>444.1</v>
      </c>
      <c r="E230" s="157">
        <v>2623.8</v>
      </c>
      <c r="F230" s="153"/>
      <c r="G230" s="543"/>
      <c r="H230" s="222">
        <f t="shared" si="114"/>
        <v>3067.9</v>
      </c>
      <c r="I230" s="568">
        <v>444.1</v>
      </c>
      <c r="J230" s="157">
        <v>2623.8</v>
      </c>
      <c r="K230" s="153"/>
      <c r="L230" s="543"/>
      <c r="M230" s="222">
        <f t="shared" si="115"/>
        <v>2944.5</v>
      </c>
      <c r="N230" s="152">
        <v>445.7</v>
      </c>
      <c r="O230" s="157">
        <v>2498.8000000000002</v>
      </c>
      <c r="P230" s="153"/>
      <c r="Q230" s="543"/>
      <c r="R230" s="151"/>
    </row>
    <row r="231" spans="1:19" ht="48" x14ac:dyDescent="0.25">
      <c r="A231" s="354"/>
      <c r="B231" s="556" t="s">
        <v>280</v>
      </c>
      <c r="C231" s="557">
        <f t="shared" si="113"/>
        <v>2472.8000000000002</v>
      </c>
      <c r="D231" s="567">
        <f>D232+D233+D234+D235</f>
        <v>2472.8000000000002</v>
      </c>
      <c r="E231" s="357">
        <f>E232+E233+E234+E235</f>
        <v>0</v>
      </c>
      <c r="F231" s="242"/>
      <c r="G231" s="544"/>
      <c r="H231" s="557">
        <f t="shared" si="114"/>
        <v>2472.8000000000002</v>
      </c>
      <c r="I231" s="356">
        <f>I232+I233+I234+I235</f>
        <v>2472.8000000000002</v>
      </c>
      <c r="J231" s="357">
        <f>J232+J233+J234+J235</f>
        <v>0</v>
      </c>
      <c r="K231" s="242"/>
      <c r="L231" s="544"/>
      <c r="M231" s="557">
        <f t="shared" si="115"/>
        <v>1733.6</v>
      </c>
      <c r="N231" s="356">
        <f>N232+N233+N234+N235</f>
        <v>1733.6</v>
      </c>
      <c r="O231" s="357">
        <f>O232+O233+O234+O235</f>
        <v>0</v>
      </c>
      <c r="P231" s="242"/>
      <c r="Q231" s="544"/>
      <c r="R231" s="566">
        <f>N231/D231*100</f>
        <v>70.106761565836294</v>
      </c>
    </row>
    <row r="232" spans="1:19" x14ac:dyDescent="0.25">
      <c r="A232" s="303">
        <v>1</v>
      </c>
      <c r="B232" s="225" t="s">
        <v>281</v>
      </c>
      <c r="C232" s="222">
        <f t="shared" si="113"/>
        <v>300</v>
      </c>
      <c r="D232" s="569">
        <v>300</v>
      </c>
      <c r="E232" s="156">
        <v>0</v>
      </c>
      <c r="F232" s="153"/>
      <c r="G232" s="543"/>
      <c r="H232" s="222">
        <f t="shared" si="114"/>
        <v>300</v>
      </c>
      <c r="I232" s="569">
        <v>300</v>
      </c>
      <c r="J232" s="156">
        <v>0</v>
      </c>
      <c r="K232" s="153"/>
      <c r="L232" s="543"/>
      <c r="M232" s="222">
        <f t="shared" si="115"/>
        <v>0</v>
      </c>
      <c r="N232" s="148">
        <v>0</v>
      </c>
      <c r="O232" s="156">
        <v>0</v>
      </c>
      <c r="P232" s="153"/>
      <c r="Q232" s="543"/>
      <c r="R232" s="151"/>
    </row>
    <row r="233" spans="1:19" ht="36" x14ac:dyDescent="0.25">
      <c r="A233" s="147">
        <v>2</v>
      </c>
      <c r="B233" s="226" t="s">
        <v>282</v>
      </c>
      <c r="C233" s="222">
        <f t="shared" si="113"/>
        <v>539.79999999999995</v>
      </c>
      <c r="D233" s="570">
        <v>539.79999999999995</v>
      </c>
      <c r="E233" s="158">
        <v>0</v>
      </c>
      <c r="F233" s="153"/>
      <c r="G233" s="543"/>
      <c r="H233" s="222">
        <f t="shared" si="114"/>
        <v>539.79999999999995</v>
      </c>
      <c r="I233" s="570">
        <v>539.79999999999995</v>
      </c>
      <c r="J233" s="158">
        <v>0</v>
      </c>
      <c r="K233" s="153"/>
      <c r="L233" s="543"/>
      <c r="M233" s="222">
        <f t="shared" si="115"/>
        <v>270.3</v>
      </c>
      <c r="N233" s="353">
        <v>270.3</v>
      </c>
      <c r="O233" s="158">
        <v>0</v>
      </c>
      <c r="P233" s="153"/>
      <c r="Q233" s="543"/>
      <c r="R233" s="151"/>
    </row>
    <row r="234" spans="1:19" ht="24" x14ac:dyDescent="0.25">
      <c r="A234" s="147">
        <v>3</v>
      </c>
      <c r="B234" s="226" t="s">
        <v>71</v>
      </c>
      <c r="C234" s="222">
        <f t="shared" si="113"/>
        <v>516.70000000000005</v>
      </c>
      <c r="D234" s="568">
        <v>516.70000000000005</v>
      </c>
      <c r="E234" s="157">
        <v>0</v>
      </c>
      <c r="F234" s="153"/>
      <c r="G234" s="543"/>
      <c r="H234" s="222">
        <f t="shared" si="114"/>
        <v>516.70000000000005</v>
      </c>
      <c r="I234" s="568">
        <v>516.70000000000005</v>
      </c>
      <c r="J234" s="157">
        <v>0</v>
      </c>
      <c r="K234" s="153"/>
      <c r="L234" s="543"/>
      <c r="M234" s="222">
        <f t="shared" si="115"/>
        <v>350</v>
      </c>
      <c r="N234" s="152">
        <v>350</v>
      </c>
      <c r="O234" s="157">
        <v>0</v>
      </c>
      <c r="P234" s="153"/>
      <c r="Q234" s="543"/>
      <c r="R234" s="151"/>
    </row>
    <row r="235" spans="1:19" ht="24.75" thickBot="1" x14ac:dyDescent="0.3">
      <c r="A235" s="147">
        <v>4</v>
      </c>
      <c r="B235" s="226" t="s">
        <v>277</v>
      </c>
      <c r="C235" s="222">
        <f t="shared" si="113"/>
        <v>1116.3</v>
      </c>
      <c r="D235" s="569">
        <v>1116.3</v>
      </c>
      <c r="E235" s="156">
        <v>0</v>
      </c>
      <c r="F235" s="153"/>
      <c r="G235" s="543"/>
      <c r="H235" s="222">
        <f t="shared" si="114"/>
        <v>1116.3</v>
      </c>
      <c r="I235" s="569">
        <v>1116.3</v>
      </c>
      <c r="J235" s="156">
        <v>0</v>
      </c>
      <c r="K235" s="153"/>
      <c r="L235" s="543"/>
      <c r="M235" s="222">
        <f t="shared" si="115"/>
        <v>1113.3</v>
      </c>
      <c r="N235" s="152">
        <v>1113.3</v>
      </c>
      <c r="O235" s="156">
        <v>0</v>
      </c>
      <c r="P235" s="153"/>
      <c r="Q235" s="543"/>
      <c r="R235" s="151"/>
    </row>
    <row r="236" spans="1:19" ht="16.5" thickBot="1" x14ac:dyDescent="0.3">
      <c r="A236" s="180"/>
      <c r="B236" s="221" t="s">
        <v>138</v>
      </c>
      <c r="C236" s="571">
        <f t="shared" si="113"/>
        <v>15321.2</v>
      </c>
      <c r="D236" s="572">
        <f>D227+D231</f>
        <v>5502.2000000000007</v>
      </c>
      <c r="E236" s="494">
        <f>E227+E231</f>
        <v>9819</v>
      </c>
      <c r="F236" s="573">
        <f t="shared" ref="F236" si="116">F220+F225+F230</f>
        <v>0</v>
      </c>
      <c r="G236" s="550"/>
      <c r="H236" s="571">
        <f t="shared" si="114"/>
        <v>15321.2</v>
      </c>
      <c r="I236" s="312">
        <f>I227+I231</f>
        <v>5502.2000000000007</v>
      </c>
      <c r="J236" s="494">
        <f>J227+J231</f>
        <v>9819</v>
      </c>
      <c r="K236" s="573">
        <f t="shared" ref="K236" si="117">K220+K225+K230</f>
        <v>0</v>
      </c>
      <c r="L236" s="550"/>
      <c r="M236" s="571">
        <f t="shared" si="115"/>
        <v>10297.299999999999</v>
      </c>
      <c r="N236" s="312">
        <f>N227+N231</f>
        <v>3702.3</v>
      </c>
      <c r="O236" s="494">
        <f>O227+O231</f>
        <v>6595</v>
      </c>
      <c r="P236" s="573">
        <f t="shared" ref="P236" si="118">P220+P225+P230</f>
        <v>0</v>
      </c>
      <c r="Q236" s="550"/>
      <c r="R236" s="587">
        <f>N236/D236*100</f>
        <v>67.287630402384494</v>
      </c>
      <c r="S236" s="346"/>
    </row>
    <row r="237" spans="1:19" x14ac:dyDescent="0.25">
      <c r="A237" s="604" t="s">
        <v>234</v>
      </c>
      <c r="B237" s="604"/>
      <c r="C237" s="604"/>
      <c r="D237" s="604"/>
      <c r="E237" s="604"/>
      <c r="F237" s="604"/>
      <c r="G237" s="604"/>
      <c r="H237" s="604"/>
      <c r="I237" s="604"/>
      <c r="J237" s="604"/>
      <c r="K237" s="604"/>
      <c r="L237" s="604"/>
      <c r="M237" s="604"/>
      <c r="N237" s="604"/>
      <c r="O237" s="604"/>
      <c r="P237" s="604"/>
      <c r="Q237" s="604"/>
      <c r="R237" s="604"/>
    </row>
    <row r="238" spans="1:19" ht="25.5" x14ac:dyDescent="0.25">
      <c r="A238" s="93"/>
      <c r="B238" s="227" t="s">
        <v>235</v>
      </c>
      <c r="C238" s="223">
        <f>D238+E238+F238</f>
        <v>12</v>
      </c>
      <c r="D238" s="355">
        <v>12</v>
      </c>
      <c r="E238" s="153"/>
      <c r="F238" s="153"/>
      <c r="G238" s="308"/>
      <c r="H238" s="155">
        <f>I238+J238+K238</f>
        <v>12</v>
      </c>
      <c r="I238" s="355">
        <v>12</v>
      </c>
      <c r="J238" s="153"/>
      <c r="K238" s="154"/>
      <c r="L238" s="319"/>
      <c r="M238" s="565">
        <f>N238</f>
        <v>33.99</v>
      </c>
      <c r="N238" s="153">
        <v>33.99</v>
      </c>
      <c r="O238" s="38"/>
      <c r="P238" s="524"/>
      <c r="Q238" s="38"/>
      <c r="R238" s="525"/>
    </row>
    <row r="239" spans="1:19" ht="26.25" thickBot="1" x14ac:dyDescent="0.3">
      <c r="A239" s="159"/>
      <c r="B239" s="228" t="s">
        <v>236</v>
      </c>
      <c r="C239" s="526">
        <f>D239+E239+F239</f>
        <v>22</v>
      </c>
      <c r="D239" s="527">
        <v>22</v>
      </c>
      <c r="E239" s="523"/>
      <c r="F239" s="528"/>
      <c r="G239" s="529"/>
      <c r="H239" s="161">
        <v>22</v>
      </c>
      <c r="I239" s="527">
        <v>22</v>
      </c>
      <c r="J239" s="523"/>
      <c r="K239" s="530"/>
      <c r="L239" s="519"/>
      <c r="M239" s="526">
        <f>N239</f>
        <v>0</v>
      </c>
      <c r="N239" s="531">
        <v>0</v>
      </c>
      <c r="O239" s="531"/>
      <c r="P239" s="532"/>
      <c r="Q239" s="38"/>
      <c r="R239" s="533"/>
    </row>
    <row r="240" spans="1:19" ht="16.5" thickBot="1" x14ac:dyDescent="0.3">
      <c r="A240" s="160"/>
      <c r="B240" s="252" t="s">
        <v>105</v>
      </c>
      <c r="C240" s="534">
        <f>C238+C239</f>
        <v>34</v>
      </c>
      <c r="D240" s="534">
        <f>D238+D239</f>
        <v>34</v>
      </c>
      <c r="E240" s="534">
        <f t="shared" ref="E240:P240" si="119">E238</f>
        <v>0</v>
      </c>
      <c r="F240" s="535">
        <f t="shared" si="119"/>
        <v>0</v>
      </c>
      <c r="G240" s="536"/>
      <c r="H240" s="534">
        <f>I240+J240</f>
        <v>34</v>
      </c>
      <c r="I240" s="534">
        <f>I238+I239</f>
        <v>34</v>
      </c>
      <c r="J240" s="537">
        <f t="shared" si="119"/>
        <v>0</v>
      </c>
      <c r="K240" s="538">
        <f t="shared" si="119"/>
        <v>0</v>
      </c>
      <c r="L240" s="539"/>
      <c r="M240" s="594">
        <f t="shared" si="119"/>
        <v>33.99</v>
      </c>
      <c r="N240" s="594">
        <f t="shared" si="119"/>
        <v>33.99</v>
      </c>
      <c r="O240" s="537">
        <f t="shared" si="119"/>
        <v>0</v>
      </c>
      <c r="P240" s="538">
        <f t="shared" si="119"/>
        <v>0</v>
      </c>
      <c r="Q240" s="595"/>
      <c r="R240" s="589">
        <f>M240/C240*100</f>
        <v>99.970588235294116</v>
      </c>
    </row>
    <row r="241" spans="1:18" x14ac:dyDescent="0.25">
      <c r="A241" s="624" t="s">
        <v>257</v>
      </c>
      <c r="B241" s="625"/>
      <c r="C241" s="625"/>
      <c r="D241" s="625"/>
      <c r="E241" s="625"/>
      <c r="F241" s="625"/>
      <c r="G241" s="625"/>
      <c r="H241" s="625"/>
      <c r="I241" s="625"/>
      <c r="J241" s="625"/>
      <c r="K241" s="625"/>
      <c r="L241" s="625"/>
      <c r="M241" s="625"/>
      <c r="N241" s="625"/>
      <c r="O241" s="625"/>
      <c r="P241" s="625"/>
      <c r="Q241" s="625"/>
      <c r="R241" s="626"/>
    </row>
    <row r="242" spans="1:18" x14ac:dyDescent="0.25">
      <c r="A242" s="337"/>
      <c r="B242" s="343" t="s">
        <v>268</v>
      </c>
      <c r="C242" s="343">
        <f>D242+E242+F242+G242</f>
        <v>32338</v>
      </c>
      <c r="D242" s="343">
        <f>D243+D244+D245+D246+D247+D248+D249+D250+D251+D252</f>
        <v>506</v>
      </c>
      <c r="E242" s="343">
        <f>E243+E244+E245+E246+E247+E248+E249+E250+E251+E252</f>
        <v>16933</v>
      </c>
      <c r="F242" s="422">
        <f>F243+F244+F245+F246+F247+F248+F249+F250+F251+F252</f>
        <v>0</v>
      </c>
      <c r="G242" s="422">
        <f>G243+G244+G245+G246+G247+G248+G249+G250+G251+G252</f>
        <v>14899</v>
      </c>
      <c r="H242" s="343">
        <f>I242+J242+K242+L242</f>
        <v>32339</v>
      </c>
      <c r="I242" s="343">
        <f>I243+I244+I245+I246+I247+I248+I249+I250+I251+I252</f>
        <v>507</v>
      </c>
      <c r="J242" s="343">
        <f>J243+J244+J245+J246+J247+J248+J249+J250+J251+J252</f>
        <v>16933</v>
      </c>
      <c r="K242" s="422">
        <f>K243+K244+K245+K246+K247+K248+K249+K250+K251+K252</f>
        <v>0</v>
      </c>
      <c r="L242" s="422">
        <f>L243+L244+L245+L246+L247+L248+L249+L250+L251+L252</f>
        <v>14899</v>
      </c>
      <c r="M242" s="343">
        <f>N242+O242+P242+Q242</f>
        <v>31877.64</v>
      </c>
      <c r="N242" s="343">
        <f>N243+N244+N245+N246+N247+N248+N249+N250+N251+N252</f>
        <v>45.64</v>
      </c>
      <c r="O242" s="343">
        <f>O243+O244+O245+O246+O247+O248+O249+O250+O251+O252</f>
        <v>16933</v>
      </c>
      <c r="P242" s="422">
        <f>P243+P244+P245+P246+P247+P248+P249+P250+P251+P252</f>
        <v>0</v>
      </c>
      <c r="Q242" s="422">
        <f>Q243+Q244+Q245+Q246+Q247+Q248+Q249+Q250+Q251+Q252</f>
        <v>14899</v>
      </c>
      <c r="R242" s="423"/>
    </row>
    <row r="243" spans="1:18" x14ac:dyDescent="0.25">
      <c r="A243" s="331">
        <v>1</v>
      </c>
      <c r="B243" s="331" t="s">
        <v>258</v>
      </c>
      <c r="C243" s="331">
        <v>0</v>
      </c>
      <c r="D243" s="330">
        <v>0</v>
      </c>
      <c r="E243" s="330">
        <v>0</v>
      </c>
      <c r="F243" s="562">
        <v>0</v>
      </c>
      <c r="G243" s="333">
        <v>1516</v>
      </c>
      <c r="H243" s="331">
        <v>0</v>
      </c>
      <c r="I243" s="330">
        <v>0</v>
      </c>
      <c r="J243" s="330">
        <v>0</v>
      </c>
      <c r="K243" s="562">
        <v>0</v>
      </c>
      <c r="L243" s="333">
        <v>1516</v>
      </c>
      <c r="M243" s="331">
        <v>0</v>
      </c>
      <c r="N243" s="330">
        <v>0</v>
      </c>
      <c r="O243" s="330">
        <v>0</v>
      </c>
      <c r="P243" s="562">
        <v>0</v>
      </c>
      <c r="Q243" s="333">
        <v>1516</v>
      </c>
      <c r="R243" s="332"/>
    </row>
    <row r="244" spans="1:18" x14ac:dyDescent="0.25">
      <c r="A244" s="331">
        <v>2</v>
      </c>
      <c r="B244" s="331" t="s">
        <v>259</v>
      </c>
      <c r="C244" s="331">
        <f t="shared" ref="C244:C252" si="120">D244+E244+F244+G244</f>
        <v>2525</v>
      </c>
      <c r="D244" s="330">
        <v>10</v>
      </c>
      <c r="E244" s="330">
        <v>1490</v>
      </c>
      <c r="F244" s="330">
        <v>0</v>
      </c>
      <c r="G244" s="333">
        <v>1025</v>
      </c>
      <c r="H244" s="331">
        <f t="shared" ref="H244:H252" si="121">I244+J244+K244+L244</f>
        <v>2525</v>
      </c>
      <c r="I244" s="330">
        <v>10</v>
      </c>
      <c r="J244" s="330">
        <v>1490</v>
      </c>
      <c r="K244" s="330">
        <v>0</v>
      </c>
      <c r="L244" s="333">
        <v>1025</v>
      </c>
      <c r="M244" s="331">
        <f t="shared" ref="M244:M252" si="122">N244+O244+P244+Q244</f>
        <v>2525.3000000000002</v>
      </c>
      <c r="N244" s="330">
        <v>10.3</v>
      </c>
      <c r="O244" s="330">
        <v>1490</v>
      </c>
      <c r="P244" s="330">
        <v>0</v>
      </c>
      <c r="Q244" s="333">
        <v>1025</v>
      </c>
      <c r="R244" s="332"/>
    </row>
    <row r="245" spans="1:18" x14ac:dyDescent="0.25">
      <c r="A245" s="331">
        <v>3</v>
      </c>
      <c r="B245" s="331" t="s">
        <v>260</v>
      </c>
      <c r="C245" s="331">
        <f t="shared" si="120"/>
        <v>10636</v>
      </c>
      <c r="D245" s="330">
        <v>80</v>
      </c>
      <c r="E245" s="330">
        <v>7198</v>
      </c>
      <c r="F245" s="330"/>
      <c r="G245" s="333">
        <v>3358</v>
      </c>
      <c r="H245" s="331">
        <f t="shared" si="121"/>
        <v>10637</v>
      </c>
      <c r="I245" s="330">
        <v>81</v>
      </c>
      <c r="J245" s="330">
        <v>7198</v>
      </c>
      <c r="K245" s="330"/>
      <c r="L245" s="333">
        <v>3358</v>
      </c>
      <c r="M245" s="331">
        <f t="shared" si="122"/>
        <v>10561.2</v>
      </c>
      <c r="N245" s="330">
        <v>5.2</v>
      </c>
      <c r="O245" s="330">
        <v>7198</v>
      </c>
      <c r="P245" s="330"/>
      <c r="Q245" s="333">
        <v>3358</v>
      </c>
      <c r="R245" s="332"/>
    </row>
    <row r="246" spans="1:18" x14ac:dyDescent="0.25">
      <c r="A246" s="331">
        <v>4</v>
      </c>
      <c r="B246" s="331" t="s">
        <v>261</v>
      </c>
      <c r="C246" s="331">
        <f t="shared" si="120"/>
        <v>0</v>
      </c>
      <c r="D246" s="330">
        <v>0</v>
      </c>
      <c r="E246" s="330">
        <v>0</v>
      </c>
      <c r="F246" s="330">
        <v>0</v>
      </c>
      <c r="G246" s="333">
        <v>0</v>
      </c>
      <c r="H246" s="331">
        <f t="shared" si="121"/>
        <v>0</v>
      </c>
      <c r="I246" s="330">
        <v>0</v>
      </c>
      <c r="J246" s="330">
        <v>0</v>
      </c>
      <c r="K246" s="330">
        <v>0</v>
      </c>
      <c r="L246" s="333">
        <v>0</v>
      </c>
      <c r="M246" s="331">
        <f t="shared" si="122"/>
        <v>0</v>
      </c>
      <c r="N246" s="330">
        <v>0</v>
      </c>
      <c r="O246" s="330">
        <v>0</v>
      </c>
      <c r="P246" s="330">
        <v>0</v>
      </c>
      <c r="Q246" s="333">
        <v>0</v>
      </c>
      <c r="R246" s="332"/>
    </row>
    <row r="247" spans="1:18" x14ac:dyDescent="0.25">
      <c r="A247" s="331">
        <v>5</v>
      </c>
      <c r="B247" s="331" t="s">
        <v>262</v>
      </c>
      <c r="C247" s="331">
        <f t="shared" si="120"/>
        <v>8000</v>
      </c>
      <c r="D247" s="330">
        <v>0</v>
      </c>
      <c r="E247" s="330">
        <v>0</v>
      </c>
      <c r="F247" s="330">
        <v>0</v>
      </c>
      <c r="G247" s="333">
        <v>8000</v>
      </c>
      <c r="H247" s="331">
        <f t="shared" si="121"/>
        <v>8000</v>
      </c>
      <c r="I247" s="330">
        <v>0</v>
      </c>
      <c r="J247" s="330">
        <v>0</v>
      </c>
      <c r="K247" s="330">
        <v>0</v>
      </c>
      <c r="L247" s="333">
        <v>8000</v>
      </c>
      <c r="M247" s="331">
        <f t="shared" si="122"/>
        <v>8000</v>
      </c>
      <c r="N247" s="330">
        <v>0</v>
      </c>
      <c r="O247" s="330">
        <v>0</v>
      </c>
      <c r="P247" s="330">
        <v>0</v>
      </c>
      <c r="Q247" s="333">
        <v>8000</v>
      </c>
      <c r="R247" s="332"/>
    </row>
    <row r="248" spans="1:18" ht="26.25" x14ac:dyDescent="0.25">
      <c r="A248" s="331">
        <v>6</v>
      </c>
      <c r="B248" s="338" t="s">
        <v>263</v>
      </c>
      <c r="C248" s="331">
        <f t="shared" si="120"/>
        <v>0</v>
      </c>
      <c r="D248" s="330">
        <v>0</v>
      </c>
      <c r="E248" s="330">
        <v>0</v>
      </c>
      <c r="F248" s="330">
        <v>0</v>
      </c>
      <c r="G248" s="333">
        <v>0</v>
      </c>
      <c r="H248" s="331">
        <f t="shared" si="121"/>
        <v>0</v>
      </c>
      <c r="I248" s="330">
        <v>0</v>
      </c>
      <c r="J248" s="330">
        <v>0</v>
      </c>
      <c r="K248" s="330">
        <v>0</v>
      </c>
      <c r="L248" s="333">
        <v>0</v>
      </c>
      <c r="M248" s="331">
        <f t="shared" si="122"/>
        <v>0</v>
      </c>
      <c r="N248" s="330">
        <v>0</v>
      </c>
      <c r="O248" s="330">
        <v>0</v>
      </c>
      <c r="P248" s="330">
        <v>0</v>
      </c>
      <c r="Q248" s="333">
        <v>0</v>
      </c>
      <c r="R248" s="332"/>
    </row>
    <row r="249" spans="1:18" ht="26.25" x14ac:dyDescent="0.25">
      <c r="A249" s="331">
        <v>7</v>
      </c>
      <c r="B249" s="338" t="s">
        <v>264</v>
      </c>
      <c r="C249" s="331">
        <f t="shared" si="120"/>
        <v>8639</v>
      </c>
      <c r="D249" s="330">
        <v>29</v>
      </c>
      <c r="E249" s="330">
        <v>7610</v>
      </c>
      <c r="F249" s="330">
        <v>0</v>
      </c>
      <c r="G249" s="333">
        <v>1000</v>
      </c>
      <c r="H249" s="331">
        <f t="shared" si="121"/>
        <v>8639</v>
      </c>
      <c r="I249" s="330">
        <v>29</v>
      </c>
      <c r="J249" s="330">
        <v>7610</v>
      </c>
      <c r="K249" s="330">
        <v>0</v>
      </c>
      <c r="L249" s="333">
        <v>1000</v>
      </c>
      <c r="M249" s="331">
        <f t="shared" si="122"/>
        <v>8637.9599999999991</v>
      </c>
      <c r="N249" s="330">
        <v>27.96</v>
      </c>
      <c r="O249" s="330">
        <v>7610</v>
      </c>
      <c r="P249" s="330">
        <v>0</v>
      </c>
      <c r="Q249" s="333">
        <v>1000</v>
      </c>
      <c r="R249" s="332"/>
    </row>
    <row r="250" spans="1:18" ht="39" x14ac:dyDescent="0.25">
      <c r="A250" s="331">
        <v>8</v>
      </c>
      <c r="B250" s="338" t="s">
        <v>265</v>
      </c>
      <c r="C250" s="331">
        <f t="shared" si="120"/>
        <v>637</v>
      </c>
      <c r="D250" s="330">
        <v>2</v>
      </c>
      <c r="E250" s="330">
        <v>635</v>
      </c>
      <c r="F250" s="330">
        <v>0</v>
      </c>
      <c r="G250" s="333">
        <v>0</v>
      </c>
      <c r="H250" s="331">
        <f t="shared" si="121"/>
        <v>637</v>
      </c>
      <c r="I250" s="330">
        <v>2</v>
      </c>
      <c r="J250" s="330">
        <v>635</v>
      </c>
      <c r="K250" s="330">
        <v>0</v>
      </c>
      <c r="L250" s="333">
        <v>0</v>
      </c>
      <c r="M250" s="331">
        <f t="shared" si="122"/>
        <v>637.17999999999995</v>
      </c>
      <c r="N250" s="330">
        <v>2.1800000000000002</v>
      </c>
      <c r="O250" s="330">
        <v>635</v>
      </c>
      <c r="P250" s="330">
        <v>0</v>
      </c>
      <c r="Q250" s="333">
        <v>0</v>
      </c>
      <c r="R250" s="332"/>
    </row>
    <row r="251" spans="1:18" ht="26.25" x14ac:dyDescent="0.25">
      <c r="A251" s="331">
        <v>9</v>
      </c>
      <c r="B251" s="338" t="s">
        <v>266</v>
      </c>
      <c r="C251" s="331">
        <f t="shared" si="120"/>
        <v>0</v>
      </c>
      <c r="D251" s="330">
        <v>0</v>
      </c>
      <c r="E251" s="330">
        <v>0</v>
      </c>
      <c r="F251" s="330">
        <v>0</v>
      </c>
      <c r="G251" s="333">
        <v>0</v>
      </c>
      <c r="H251" s="331">
        <f t="shared" si="121"/>
        <v>0</v>
      </c>
      <c r="I251" s="330">
        <v>0</v>
      </c>
      <c r="J251" s="330">
        <v>0</v>
      </c>
      <c r="K251" s="330">
        <v>0</v>
      </c>
      <c r="L251" s="333">
        <v>0</v>
      </c>
      <c r="M251" s="331">
        <f t="shared" si="122"/>
        <v>0</v>
      </c>
      <c r="N251" s="330">
        <v>0</v>
      </c>
      <c r="O251" s="330">
        <v>0</v>
      </c>
      <c r="P251" s="330">
        <v>0</v>
      </c>
      <c r="Q251" s="333">
        <v>0</v>
      </c>
      <c r="R251" s="332"/>
    </row>
    <row r="252" spans="1:18" x14ac:dyDescent="0.25">
      <c r="A252" s="331">
        <v>10</v>
      </c>
      <c r="B252" s="338" t="s">
        <v>267</v>
      </c>
      <c r="C252" s="331">
        <f t="shared" si="120"/>
        <v>385</v>
      </c>
      <c r="D252" s="330">
        <v>385</v>
      </c>
      <c r="E252" s="330">
        <v>0</v>
      </c>
      <c r="F252" s="330">
        <v>0</v>
      </c>
      <c r="G252" s="333">
        <v>0</v>
      </c>
      <c r="H252" s="331">
        <f t="shared" si="121"/>
        <v>385</v>
      </c>
      <c r="I252" s="330">
        <v>385</v>
      </c>
      <c r="J252" s="330">
        <v>0</v>
      </c>
      <c r="K252" s="330">
        <v>0</v>
      </c>
      <c r="L252" s="333">
        <v>0</v>
      </c>
      <c r="M252" s="331">
        <f t="shared" si="122"/>
        <v>0</v>
      </c>
      <c r="N252" s="330">
        <v>0</v>
      </c>
      <c r="O252" s="330">
        <v>0</v>
      </c>
      <c r="P252" s="330">
        <v>0</v>
      </c>
      <c r="Q252" s="333">
        <v>0</v>
      </c>
      <c r="R252" s="332"/>
    </row>
    <row r="253" spans="1:18" x14ac:dyDescent="0.25">
      <c r="A253" s="330"/>
      <c r="B253" s="344" t="s">
        <v>269</v>
      </c>
      <c r="C253" s="558">
        <f>D253+E253+F253+G253</f>
        <v>21338</v>
      </c>
      <c r="D253" s="558">
        <f t="shared" ref="D253:E253" si="123">D254+D255+D256+D257+D258+D259+D260+D261+D262</f>
        <v>1677</v>
      </c>
      <c r="E253" s="558">
        <f t="shared" si="123"/>
        <v>13476</v>
      </c>
      <c r="F253" s="558">
        <f>F254+F255+F256+F257+F258+F259+F260+F261+F262</f>
        <v>0</v>
      </c>
      <c r="G253" s="559">
        <f>G254+G255+G256+G257+G258+G259+G260+G261+G262</f>
        <v>6185</v>
      </c>
      <c r="H253" s="558">
        <f>I253+J253+K253+L253</f>
        <v>21337</v>
      </c>
      <c r="I253" s="558">
        <f t="shared" ref="I253" si="124">I254+I255+I256+I257+I258+I259+I260+I261+I262</f>
        <v>1676</v>
      </c>
      <c r="J253" s="558">
        <f t="shared" ref="J253" si="125">J254+J255+J256+J257+J258+J259+J260+J261+J262</f>
        <v>13476</v>
      </c>
      <c r="K253" s="558">
        <f>K254+K255+K256+K257+K258+K259+K260+K261+K262</f>
        <v>0</v>
      </c>
      <c r="L253" s="559">
        <f>L254+L255+L256+L257+L258+L259+L260+L261+L262</f>
        <v>6185</v>
      </c>
      <c r="M253" s="558">
        <f>N253+O253+P253+Q253</f>
        <v>19793.59</v>
      </c>
      <c r="N253" s="558">
        <f t="shared" ref="N253" si="126">N254+N255+N256+N257+N258+N259+N260+N261+N262</f>
        <v>132.59</v>
      </c>
      <c r="O253" s="558">
        <f t="shared" ref="O253" si="127">O254+O255+O256+O257+O258+O259+O260+O261+O262</f>
        <v>13476</v>
      </c>
      <c r="P253" s="558">
        <f>P254+P255+P256+P257+P258+P259+P260+P261+P262</f>
        <v>0</v>
      </c>
      <c r="Q253" s="559">
        <f>Q254+Q255+Q256+Q257+Q258+Q259+Q260+Q261+Q262</f>
        <v>6185</v>
      </c>
      <c r="R253" s="560"/>
    </row>
    <row r="254" spans="1:18" x14ac:dyDescent="0.25">
      <c r="A254" s="331">
        <v>1</v>
      </c>
      <c r="B254" s="331" t="s">
        <v>258</v>
      </c>
      <c r="C254" s="331">
        <f>D254+G254</f>
        <v>997</v>
      </c>
      <c r="D254" s="330">
        <v>449</v>
      </c>
      <c r="E254" s="330">
        <v>0</v>
      </c>
      <c r="F254" s="330">
        <v>0</v>
      </c>
      <c r="G254" s="333">
        <v>548</v>
      </c>
      <c r="H254" s="331">
        <f>I254+L254</f>
        <v>997</v>
      </c>
      <c r="I254" s="330">
        <v>449</v>
      </c>
      <c r="J254" s="330">
        <v>0</v>
      </c>
      <c r="K254" s="330">
        <v>0</v>
      </c>
      <c r="L254" s="333">
        <v>548</v>
      </c>
      <c r="M254" s="331">
        <f>N254+Q254</f>
        <v>641.6</v>
      </c>
      <c r="N254" s="330">
        <v>93.6</v>
      </c>
      <c r="O254" s="330">
        <v>0</v>
      </c>
      <c r="P254" s="330">
        <v>0</v>
      </c>
      <c r="Q254" s="333">
        <v>548</v>
      </c>
      <c r="R254" s="332"/>
    </row>
    <row r="255" spans="1:18" x14ac:dyDescent="0.25">
      <c r="A255" s="331">
        <v>2</v>
      </c>
      <c r="B255" s="331" t="s">
        <v>259</v>
      </c>
      <c r="C255" s="331">
        <f>D255+E255+F255</f>
        <v>1763</v>
      </c>
      <c r="D255" s="330">
        <v>182</v>
      </c>
      <c r="E255" s="330">
        <v>1581</v>
      </c>
      <c r="F255" s="330">
        <v>0</v>
      </c>
      <c r="G255" s="333">
        <v>409</v>
      </c>
      <c r="H255" s="331">
        <f>I255+J255+K255</f>
        <v>1763</v>
      </c>
      <c r="I255" s="330">
        <v>182</v>
      </c>
      <c r="J255" s="330">
        <v>1581</v>
      </c>
      <c r="K255" s="330">
        <v>0</v>
      </c>
      <c r="L255" s="333">
        <v>409</v>
      </c>
      <c r="M255" s="331">
        <f>N255+O255+P255</f>
        <v>1590.31</v>
      </c>
      <c r="N255" s="330">
        <v>9.31</v>
      </c>
      <c r="O255" s="330">
        <v>1581</v>
      </c>
      <c r="P255" s="330">
        <v>0</v>
      </c>
      <c r="Q255" s="333">
        <v>409</v>
      </c>
      <c r="R255" s="332"/>
    </row>
    <row r="256" spans="1:18" x14ac:dyDescent="0.25">
      <c r="A256" s="331">
        <v>3</v>
      </c>
      <c r="B256" s="331" t="s">
        <v>260</v>
      </c>
      <c r="C256" s="331"/>
      <c r="D256" s="330">
        <v>24</v>
      </c>
      <c r="E256" s="330">
        <v>10670</v>
      </c>
      <c r="F256" s="330"/>
      <c r="G256" s="333">
        <v>1308</v>
      </c>
      <c r="H256" s="331"/>
      <c r="I256" s="330">
        <v>23</v>
      </c>
      <c r="J256" s="330">
        <v>10670</v>
      </c>
      <c r="K256" s="330"/>
      <c r="L256" s="333">
        <v>1308</v>
      </c>
      <c r="M256" s="331"/>
      <c r="N256" s="330">
        <v>22.65</v>
      </c>
      <c r="O256" s="330">
        <v>10670</v>
      </c>
      <c r="P256" s="330"/>
      <c r="Q256" s="333">
        <v>1308</v>
      </c>
      <c r="R256" s="332"/>
    </row>
    <row r="257" spans="1:19" x14ac:dyDescent="0.25">
      <c r="A257" s="331">
        <v>4</v>
      </c>
      <c r="B257" s="331" t="s">
        <v>261</v>
      </c>
      <c r="C257" s="331">
        <f t="shared" ref="C257:C262" si="128">D257+E257+F257</f>
        <v>0</v>
      </c>
      <c r="D257" s="330">
        <v>0</v>
      </c>
      <c r="E257" s="330">
        <v>0</v>
      </c>
      <c r="F257" s="330">
        <v>0</v>
      </c>
      <c r="G257" s="333">
        <v>0</v>
      </c>
      <c r="H257" s="331">
        <f t="shared" ref="H257:H262" si="129">I257+J257+K257</f>
        <v>0</v>
      </c>
      <c r="I257" s="330">
        <v>0</v>
      </c>
      <c r="J257" s="330">
        <v>0</v>
      </c>
      <c r="K257" s="330">
        <v>0</v>
      </c>
      <c r="L257" s="333">
        <v>0</v>
      </c>
      <c r="M257" s="331">
        <f t="shared" ref="M257:M262" si="130">N257+O257+P257</f>
        <v>0</v>
      </c>
      <c r="N257" s="330">
        <v>0</v>
      </c>
      <c r="O257" s="330">
        <v>0</v>
      </c>
      <c r="P257" s="330">
        <v>0</v>
      </c>
      <c r="Q257" s="333">
        <v>0</v>
      </c>
      <c r="R257" s="332"/>
    </row>
    <row r="258" spans="1:19" x14ac:dyDescent="0.25">
      <c r="A258" s="331">
        <v>5</v>
      </c>
      <c r="B258" s="331" t="s">
        <v>262</v>
      </c>
      <c r="C258" s="331">
        <f t="shared" si="128"/>
        <v>0</v>
      </c>
      <c r="D258" s="330">
        <v>0</v>
      </c>
      <c r="E258" s="330">
        <v>0</v>
      </c>
      <c r="F258" s="330">
        <v>0</v>
      </c>
      <c r="G258" s="333">
        <v>3850</v>
      </c>
      <c r="H258" s="331">
        <f t="shared" si="129"/>
        <v>0</v>
      </c>
      <c r="I258" s="330">
        <v>0</v>
      </c>
      <c r="J258" s="330">
        <v>0</v>
      </c>
      <c r="K258" s="330">
        <v>0</v>
      </c>
      <c r="L258" s="333">
        <v>3850</v>
      </c>
      <c r="M258" s="331">
        <f t="shared" si="130"/>
        <v>0</v>
      </c>
      <c r="N258" s="330">
        <v>0</v>
      </c>
      <c r="O258" s="330">
        <v>0</v>
      </c>
      <c r="P258" s="330">
        <v>0</v>
      </c>
      <c r="Q258" s="333">
        <v>3850</v>
      </c>
      <c r="R258" s="332"/>
    </row>
    <row r="259" spans="1:19" ht="26.25" x14ac:dyDescent="0.25">
      <c r="A259" s="331">
        <v>6</v>
      </c>
      <c r="B259" s="338" t="s">
        <v>263</v>
      </c>
      <c r="C259" s="331">
        <f t="shared" si="128"/>
        <v>0</v>
      </c>
      <c r="D259" s="330">
        <v>0</v>
      </c>
      <c r="E259" s="330">
        <v>0</v>
      </c>
      <c r="F259" s="330">
        <v>0</v>
      </c>
      <c r="G259" s="333">
        <v>0</v>
      </c>
      <c r="H259" s="331">
        <f t="shared" si="129"/>
        <v>0</v>
      </c>
      <c r="I259" s="330">
        <v>0</v>
      </c>
      <c r="J259" s="330">
        <v>0</v>
      </c>
      <c r="K259" s="330">
        <v>0</v>
      </c>
      <c r="L259" s="333">
        <v>0</v>
      </c>
      <c r="M259" s="331">
        <f t="shared" si="130"/>
        <v>0</v>
      </c>
      <c r="N259" s="330">
        <v>0</v>
      </c>
      <c r="O259" s="330">
        <v>0</v>
      </c>
      <c r="P259" s="330">
        <v>0</v>
      </c>
      <c r="Q259" s="333">
        <v>0</v>
      </c>
      <c r="R259" s="332"/>
    </row>
    <row r="260" spans="1:19" ht="26.25" x14ac:dyDescent="0.25">
      <c r="A260" s="331">
        <v>7</v>
      </c>
      <c r="B260" s="338" t="s">
        <v>264</v>
      </c>
      <c r="C260" s="331">
        <f t="shared" si="128"/>
        <v>2100</v>
      </c>
      <c r="D260" s="330">
        <v>1020</v>
      </c>
      <c r="E260" s="330">
        <v>1080</v>
      </c>
      <c r="F260" s="330">
        <v>0</v>
      </c>
      <c r="G260" s="333">
        <v>0</v>
      </c>
      <c r="H260" s="331">
        <f t="shared" si="129"/>
        <v>2100</v>
      </c>
      <c r="I260" s="330">
        <v>1020</v>
      </c>
      <c r="J260" s="330">
        <v>1080</v>
      </c>
      <c r="K260" s="330">
        <v>0</v>
      </c>
      <c r="L260" s="333">
        <v>0</v>
      </c>
      <c r="M260" s="331">
        <f t="shared" si="130"/>
        <v>1085.26</v>
      </c>
      <c r="N260" s="330">
        <v>5.26</v>
      </c>
      <c r="O260" s="330">
        <v>1080</v>
      </c>
      <c r="P260" s="330">
        <v>0</v>
      </c>
      <c r="Q260" s="333">
        <v>0</v>
      </c>
      <c r="R260" s="332"/>
    </row>
    <row r="261" spans="1:19" ht="39" x14ac:dyDescent="0.25">
      <c r="A261" s="331">
        <v>8</v>
      </c>
      <c r="B261" s="338" t="s">
        <v>265</v>
      </c>
      <c r="C261" s="331">
        <f t="shared" si="128"/>
        <v>0</v>
      </c>
      <c r="D261" s="330">
        <v>0</v>
      </c>
      <c r="E261" s="330">
        <v>0</v>
      </c>
      <c r="F261" s="330">
        <v>0</v>
      </c>
      <c r="G261" s="333">
        <v>0</v>
      </c>
      <c r="H261" s="331">
        <f t="shared" si="129"/>
        <v>0</v>
      </c>
      <c r="I261" s="330">
        <v>0</v>
      </c>
      <c r="J261" s="330">
        <v>0</v>
      </c>
      <c r="K261" s="330">
        <v>0</v>
      </c>
      <c r="L261" s="333">
        <v>0</v>
      </c>
      <c r="M261" s="331">
        <f t="shared" si="130"/>
        <v>0</v>
      </c>
      <c r="N261" s="330">
        <v>0</v>
      </c>
      <c r="O261" s="330">
        <v>0</v>
      </c>
      <c r="P261" s="330">
        <v>0</v>
      </c>
      <c r="Q261" s="333">
        <v>0</v>
      </c>
      <c r="R261" s="332"/>
    </row>
    <row r="262" spans="1:19" x14ac:dyDescent="0.25">
      <c r="A262" s="331">
        <v>9</v>
      </c>
      <c r="B262" s="338" t="s">
        <v>267</v>
      </c>
      <c r="C262" s="331">
        <f t="shared" si="128"/>
        <v>147</v>
      </c>
      <c r="D262" s="330">
        <v>2</v>
      </c>
      <c r="E262" s="330">
        <v>145</v>
      </c>
      <c r="F262" s="330">
        <v>0</v>
      </c>
      <c r="G262" s="333">
        <v>70</v>
      </c>
      <c r="H262" s="331">
        <f t="shared" si="129"/>
        <v>147</v>
      </c>
      <c r="I262" s="330">
        <v>2</v>
      </c>
      <c r="J262" s="330">
        <v>145</v>
      </c>
      <c r="K262" s="330">
        <v>0</v>
      </c>
      <c r="L262" s="333">
        <v>70</v>
      </c>
      <c r="M262" s="331">
        <f t="shared" si="130"/>
        <v>146.77000000000001</v>
      </c>
      <c r="N262" s="330">
        <v>1.77</v>
      </c>
      <c r="O262" s="330">
        <v>145</v>
      </c>
      <c r="P262" s="330">
        <v>0</v>
      </c>
      <c r="Q262" s="333">
        <v>70</v>
      </c>
      <c r="R262" s="332"/>
    </row>
    <row r="263" spans="1:19" ht="15.75" x14ac:dyDescent="0.25">
      <c r="A263" s="339"/>
      <c r="B263" s="340" t="s">
        <v>105</v>
      </c>
      <c r="C263" s="341">
        <f>D263+E263+F263+G263</f>
        <v>53676</v>
      </c>
      <c r="D263" s="341">
        <f>D262+D261+D260+D259+D258+D257+D256+D255+D254+D252+D251+D250+D249+D248+D247+D246+D245+D244+D243</f>
        <v>2183</v>
      </c>
      <c r="E263" s="341">
        <f>E242+E253</f>
        <v>30409</v>
      </c>
      <c r="F263" s="341">
        <f>F242+F253</f>
        <v>0</v>
      </c>
      <c r="G263" s="342">
        <f>G242+G253</f>
        <v>21084</v>
      </c>
      <c r="H263" s="341">
        <f>I263+J263+K263+L263</f>
        <v>53676</v>
      </c>
      <c r="I263" s="341">
        <f>I262+I261+I260+I259+I258+I257+I256+I255+I254+I252+I251+I250+I249+I248+I247+I246+I245+I244+I243</f>
        <v>2183</v>
      </c>
      <c r="J263" s="341">
        <f>J262+J261+J260+J259+J258+J257+J256+J255+J254+J252+J251+J250+J249+J248+J247+J246+J245+J244+J243</f>
        <v>30409</v>
      </c>
      <c r="K263" s="341">
        <f>K242+K253</f>
        <v>0</v>
      </c>
      <c r="L263" s="342">
        <f>L242+L253</f>
        <v>21084</v>
      </c>
      <c r="M263" s="341">
        <f>N263+O263+P263+Q263</f>
        <v>51671.229999999996</v>
      </c>
      <c r="N263" s="596">
        <f>N242+N253</f>
        <v>178.23000000000002</v>
      </c>
      <c r="O263" s="341">
        <f>O262+O261+O260+O259+O258+O257+O256+O255+O254+O252+O251+O250+O249+O248+O247+O246+O245+O244+O243</f>
        <v>30409</v>
      </c>
      <c r="P263" s="341">
        <f>P242+P253</f>
        <v>0</v>
      </c>
      <c r="Q263" s="342">
        <f>Q242+Q253</f>
        <v>21084</v>
      </c>
      <c r="R263" s="561">
        <f>M263/C263*100</f>
        <v>96.265053282658911</v>
      </c>
    </row>
    <row r="264" spans="1:19" ht="15.75" thickBot="1" x14ac:dyDescent="0.3">
      <c r="A264" s="334"/>
      <c r="B264" s="334"/>
      <c r="C264" s="334"/>
      <c r="D264" s="334"/>
      <c r="E264" s="334"/>
      <c r="F264" s="334"/>
      <c r="G264" s="335"/>
      <c r="H264" s="336"/>
      <c r="I264" s="334"/>
      <c r="J264" s="334"/>
      <c r="K264" s="334"/>
      <c r="L264" s="335"/>
      <c r="M264" s="336"/>
      <c r="N264" s="334"/>
      <c r="O264" s="334"/>
      <c r="P264" s="390"/>
      <c r="Q264" s="333"/>
      <c r="R264" s="336"/>
    </row>
    <row r="265" spans="1:19" ht="26.25" customHeight="1" thickBot="1" x14ac:dyDescent="0.3">
      <c r="A265" s="323"/>
      <c r="B265" s="324" t="s">
        <v>188</v>
      </c>
      <c r="C265" s="325">
        <f>D265+E265+F265</f>
        <v>219536.30000000002</v>
      </c>
      <c r="D265" s="322">
        <f>D263+D240+D236+D225+D215+D211+D194+D153+D122+D119+D114+D111+D89</f>
        <v>179308.30000000002</v>
      </c>
      <c r="E265" s="326">
        <f>E263+E240+E236+E225+E215+E211+E194+E153+E122+E119+E114+E111+E89</f>
        <v>40228</v>
      </c>
      <c r="F265" s="328">
        <f>F89+F111+F114+F119+F122+F153+F194</f>
        <v>0</v>
      </c>
      <c r="G265" s="324">
        <f>G263+G240+G236+G225+G215+G211+G194+G153+G122+G119+G114+G111+G89</f>
        <v>21084</v>
      </c>
      <c r="H265" s="327">
        <f>I265+J265+K265</f>
        <v>219536.30000000002</v>
      </c>
      <c r="I265" s="322">
        <f>I263+I240+I236+I225+I215+I211+I194+I153+I122+I119+I114+I111+I89</f>
        <v>179308.30000000002</v>
      </c>
      <c r="J265" s="326">
        <f>J263+J240+J236+J225+J215+J211+J194+J153+J122+J119+J114+J111+J89</f>
        <v>40228</v>
      </c>
      <c r="K265" s="328">
        <f>K89+K111+K114+K119+K122+K153+K194</f>
        <v>0</v>
      </c>
      <c r="L265" s="324">
        <f>L263+L240+L236+L225+L215+L211+L194+L153+L122+L119+L114+L111+L89</f>
        <v>21084</v>
      </c>
      <c r="M265" s="325">
        <f>N265+O265+P265</f>
        <v>210310.44</v>
      </c>
      <c r="N265" s="322">
        <f>N263+N240+N236+N225+N215+N211+N194+N153+N122+N119+N114+N111+N89</f>
        <v>173306.44</v>
      </c>
      <c r="O265" s="328">
        <f>O263+O240+O236+O225+O215+O211+O194+O153+O122+O119+O114+O111+O89</f>
        <v>37004</v>
      </c>
      <c r="P265" s="324">
        <f>P89+P111+P114+P119+P122+P153+P194</f>
        <v>0</v>
      </c>
      <c r="Q265" s="411">
        <f>Q263+Q240+Q236+Q225+Q215+Q211+Q194+Q153+Q122+Q119+Q114+Q111+Q89</f>
        <v>21084</v>
      </c>
      <c r="R265" s="329">
        <f>M265/C265*100</f>
        <v>95.797569695763301</v>
      </c>
      <c r="S265" s="346"/>
    </row>
  </sheetData>
  <mergeCells count="23">
    <mergeCell ref="A123:R123"/>
    <mergeCell ref="A90:R90"/>
    <mergeCell ref="A241:R241"/>
    <mergeCell ref="A237:R237"/>
    <mergeCell ref="A154:R154"/>
    <mergeCell ref="A195:R195"/>
    <mergeCell ref="A212:R212"/>
    <mergeCell ref="A216:R216"/>
    <mergeCell ref="A226:R226"/>
    <mergeCell ref="A112:R112"/>
    <mergeCell ref="A115:R115"/>
    <mergeCell ref="A120:R120"/>
    <mergeCell ref="A1:R1"/>
    <mergeCell ref="A2:R2"/>
    <mergeCell ref="A5:A7"/>
    <mergeCell ref="R5:R7"/>
    <mergeCell ref="A8:R8"/>
    <mergeCell ref="C5:L5"/>
    <mergeCell ref="M5:Q5"/>
    <mergeCell ref="N6:Q6"/>
    <mergeCell ref="C6:G6"/>
    <mergeCell ref="H6:L6"/>
    <mergeCell ref="H3:I3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2017-03-12T00:14:37Z</cp:lastPrinted>
  <dcterms:created xsi:type="dcterms:W3CDTF">2015-05-18T05:44:18Z</dcterms:created>
  <dcterms:modified xsi:type="dcterms:W3CDTF">2020-07-02T06:17:16Z</dcterms:modified>
</cp:coreProperties>
</file>