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555" yWindow="65521" windowWidth="12690" windowHeight="12345" activeTab="0"/>
  </bookViews>
  <sheets>
    <sheet name="Приожение" sheetId="2" r:id="rId1"/>
  </sheets>
  <definedNames>
    <definedName name="_xlnm.Print_Area" localSheetId="0">'Приожение'!$A$1:$J$117</definedName>
  </definedNames>
  <calcPr calcId="145621"/>
</workbook>
</file>

<file path=xl/sharedStrings.xml><?xml version="1.0" encoding="utf-8"?>
<sst xmlns="http://schemas.openxmlformats.org/spreadsheetml/2006/main" count="402" uniqueCount="116">
  <si>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</si>
  <si>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</si>
  <si>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</si>
  <si>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</si>
  <si>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</si>
  <si>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</si>
  <si>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</si>
  <si>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</si>
  <si>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Областной бюджет</t>
  </si>
  <si>
    <t>Ремонт и подготовка жилфонда</t>
  </si>
  <si>
    <t>В том числе:</t>
  </si>
  <si>
    <t xml:space="preserve">Подготовка тепловых сетей </t>
  </si>
  <si>
    <t>Подготовка и ремонт котельных</t>
  </si>
  <si>
    <t>Управление ЖКХ и градостроительства АОГО (подрядная организация)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</si>
  <si>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</si>
  <si>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</si>
  <si>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</si>
  <si>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</si>
  <si>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</si>
  <si>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</si>
  <si>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</si>
  <si>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</si>
  <si>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</si>
  <si>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</si>
  <si>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</si>
  <si>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</si>
  <si>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</si>
  <si>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</si>
  <si>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</si>
  <si>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</si>
  <si>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</si>
  <si>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</si>
  <si>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</si>
  <si>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ООО "Наш Дом"</t>
  </si>
  <si>
    <t>Квартальная котельная п.Омсукчан</t>
  </si>
  <si>
    <t>ООО "ВМСС"</t>
  </si>
  <si>
    <t>Котельная "Энергетик" п.Омсукчан</t>
  </si>
  <si>
    <t>Электрокотельная п.Омсукчан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</si>
  <si>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</si>
  <si>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</si>
  <si>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</si>
  <si>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</si>
  <si>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Электрокотельная п.Дукат</t>
  </si>
  <si>
    <t>п.м.</t>
  </si>
  <si>
    <t>м2</t>
  </si>
  <si>
    <t>шт.</t>
  </si>
  <si>
    <t>ООО "МКС"</t>
  </si>
  <si>
    <t>Покраска входных дверей</t>
  </si>
  <si>
    <t>Календарный план-график мероприятий по подготовке объектов жилищно-коммунального, энергетического хозяйства, социальной сферы муниципального образования «Омсукчанский городской округ» к работе в осенне-зимний период 2019-2020годов</t>
  </si>
  <si>
    <t>до 01.09.2019г.</t>
  </si>
  <si>
    <t>разные работы в т.ч.</t>
  </si>
  <si>
    <t>Ремонт балконных козырков ул. Мира д.32, ул. Школьная д.19</t>
  </si>
  <si>
    <t>центральное отопление в т.ч.</t>
  </si>
  <si>
    <t>крыши  и кровли в т.ч.</t>
  </si>
  <si>
    <t>Частичный настил кровли рубероидом ул. Транспортная д.6</t>
  </si>
  <si>
    <t>канализация в т.ч.</t>
  </si>
  <si>
    <t>Замена канализационных труб ул. Майская д.5а</t>
  </si>
  <si>
    <t>Ремонткозырьков подъездов ул. Транспортная д.2, ул. Ленина д. 43, ул. Ленина д.25</t>
  </si>
  <si>
    <t>горячее водоснабжение в т.ч.</t>
  </si>
  <si>
    <t>Замена труб ГВС ул. Ленина д.43</t>
  </si>
  <si>
    <t>ед.</t>
  </si>
  <si>
    <t>Ремонт подъезда по адресу ул. Ленина д.36, ул. Школьная д.19, ул. Ленина д.40</t>
  </si>
  <si>
    <t>Замена шаровых кранов системы ТС, замена труб ул. Транспортная д.2, ул. Майская д.12, 12а</t>
  </si>
  <si>
    <t>холодное водоснабжение в т.ч.</t>
  </si>
  <si>
    <t>Текущий ремонт нижней разводки системы ВО ул. Мира д.10, ул. Ленина д.21, 23</t>
  </si>
  <si>
    <t>Текущий ремонт нижней разводки системы ХВС ул. Мира д.8, 20</t>
  </si>
  <si>
    <t>Замена кранов (внутридомовые стояки ул. Мира д.20, 20а, 24, ул. Ленина д.21</t>
  </si>
  <si>
    <t>шт</t>
  </si>
  <si>
    <t>Ремонт входных козырьков, ул. Мира д.12, 20а, 16</t>
  </si>
  <si>
    <t>Установка новых входных козырьков, ул. Мира д.10, 14</t>
  </si>
  <si>
    <t>Ремонт входа в подвальное помещение (замена кровли) ул. Мира д.10</t>
  </si>
  <si>
    <t>Ремонт ступенек ул. Мира д. 8, 10, ул. Ленина д.33</t>
  </si>
  <si>
    <t>лестницы в т.ч.</t>
  </si>
  <si>
    <t>фасады зданий в т.ч.</t>
  </si>
  <si>
    <t>Заделка межпанельных швов ул. Мира д.8, 24, 20, 16а</t>
  </si>
  <si>
    <t>Ремонт крыши (ул. Мира д.24, 16а, 12, 20, ул. Ленина д.33, 23)</t>
  </si>
  <si>
    <t>Ремонт крыльца ул. Мира д.12, 14</t>
  </si>
  <si>
    <t>Установка дверей в подвальное помещение ул. Мира д.8, 20, 20а, ул. Ленина д.33</t>
  </si>
  <si>
    <t>Покраска входных дверей ул. Мира д.20, 20а, ул. Ленина д.33</t>
  </si>
  <si>
    <t>Текущий ремонт нижней разводки системы отопления ул. Мира д.20а</t>
  </si>
  <si>
    <t>Ремонт подъездов ул. Мира д.12, 20а</t>
  </si>
  <si>
    <t>Ремонт балконов ул. Мира д.16а</t>
  </si>
  <si>
    <t>Замена нижней разводки системы ХВС пр. Победы д.3, 7, 15, 27</t>
  </si>
  <si>
    <t>Замена нижней разводки системы ГВС пр. Победы д.3, 7, 27</t>
  </si>
  <si>
    <t>Замена кранов (внутридомовые стояки системы отопления пр. Победы д.1, 3, 7)</t>
  </si>
  <si>
    <t>Ремонт балконов пр. Победы д.1, 19</t>
  </si>
  <si>
    <t>Замена нижней разводки системы отопления пр. Победы д.7</t>
  </si>
  <si>
    <t>Ремонт крыши пр. Победы д.1</t>
  </si>
  <si>
    <t>Текущий ремонт и обслуживание электрохозяйства п. Омсукчан</t>
  </si>
  <si>
    <t>Ремонт ВЛ 0,4 кВ- 160м по ул. Октябрьская д.4 п. Омсукчан</t>
  </si>
  <si>
    <t>Ремонт ВЛ 6 кВ ф. "2Л" - 150м в п. Омсукчан</t>
  </si>
  <si>
    <t>Ремонт ВЛ 6 кВ - 150м по ул. Ленина п. Омсукчан</t>
  </si>
  <si>
    <t>Замена линии ВЛ 6 кВ ф. "Л6" опора 42-ТП-ЦРП на ВЛ 6 кВ "Л2" опора 35-ТП-ЦРП-120м в п. Омсукчан</t>
  </si>
  <si>
    <t>Текущий ремонт и обслуживание электрохозяйства п. Дукат</t>
  </si>
  <si>
    <t>Подготовка квартальной котельной к ОЗП 2019-2020</t>
  </si>
  <si>
    <t>Подготовка котельной Энергетик к ОЗП 2019-2020</t>
  </si>
  <si>
    <t>Подготовка Электрокотельной к ОЗП 2019-2020</t>
  </si>
  <si>
    <t>Подготовка тепловых сетей к ОЗП 2019-2020</t>
  </si>
  <si>
    <t>Подготовка электрокотельной к ОЗП 2019-2020</t>
  </si>
  <si>
    <t>Модернизация водогрейного котла №7 в квартальной котельной п.Омсукчан</t>
  </si>
  <si>
    <t>Приобретение шкаф управления насосом для модернизации водозаборов  Омсукчанского городского округа 5 шт</t>
  </si>
  <si>
    <t xml:space="preserve">Приобретение насосов для модернизация насосного парка водоснабжения </t>
  </si>
  <si>
    <t>МУП "Экокомплекс"</t>
  </si>
  <si>
    <t>Подготовка угольной котельной к ОЗП 2019-2020</t>
  </si>
  <si>
    <t>Модернизация наружной сети канализации по ул. Мира 20 а</t>
  </si>
  <si>
    <t>Приобретение канализационных труб "Прагма" для  наружных сетей канализации Омсукчанского городского округа 750м</t>
  </si>
  <si>
    <t>Ремонт нижней разводки системы отопления по Победы д.15</t>
  </si>
  <si>
    <t>Ремонт  системы отопления по Победы д.5</t>
  </si>
  <si>
    <t>Поверка общедомовых приборов теплоснабжения</t>
  </si>
  <si>
    <t>Реконструкция канализационных сетей п. Дукат от КК 32 - КК 36, с утройством осмотровых колодцев (172 м)</t>
  </si>
  <si>
    <t>Реконструкция линии канализации по пр. Победы 19, КК63-КК64 (36 м)</t>
  </si>
  <si>
    <t>Реконструкция канализационной сети п. Дукат от КК 95-КК 100 1(90м)</t>
  </si>
  <si>
    <t xml:space="preserve">               администрации городского</t>
  </si>
  <si>
    <t xml:space="preserve">               к постановлению</t>
  </si>
  <si>
    <t xml:space="preserve">               Приложение № 1</t>
  </si>
  <si>
    <t xml:space="preserve">               округа от 22.05.2019г. №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</si>
</sst>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0" fillId="0" borderId="0" xfId="0" applyFill="1"/>
    <xf numFmtId="0" fontId="5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1" fontId="4" fillId="0" borderId="0" xfId="0" applyNumberFormat="1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tabSelected="1" view="pageBreakPreview" zoomScale="70" zoomScaleSheetLayoutView="70" workbookViewId="0" topLeftCell="B1">
      <selection activeCell="H4" sqref="H4:J4"/>
    </sheetView>
  </sheetViews>
  <sheetFormatPr defaultColWidth="9.140625" defaultRowHeight="15"/>
  <cols>
    <col min="2" max="2" width="65.8515625" style="0" customWidth="1"/>
    <col min="4" max="4" width="11.57421875" style="0" customWidth="1"/>
    <col min="5" max="5" width="17.57421875" style="0" customWidth="1"/>
    <col min="6" max="6" width="19.00390625" style="0" customWidth="1"/>
    <col min="7" max="7" width="45.00390625" style="0" customWidth="1"/>
    <col min="8" max="8" width="14.57421875" style="0" customWidth="1"/>
    <col min="9" max="9" width="14.140625" style="0" customWidth="1"/>
    <col min="10" max="10" width="20.421875" style="0" customWidth="1"/>
  </cols>
  <sheetData>
    <row r="1" spans="1:10" ht="16.5">
      <c r="A1" s="5"/>
      <c r="B1" s="5"/>
      <c r="C1" s="5"/>
      <c r="D1" s="5"/>
      <c r="E1" s="5"/>
      <c r="F1" s="5"/>
      <c r="G1" s="5"/>
      <c r="H1" s="30" t="s">
        <v>114</v>
      </c>
      <c r="I1" s="30"/>
      <c r="J1" s="30"/>
    </row>
    <row r="2" spans="1:10" ht="16.5">
      <c r="A2" s="5"/>
      <c r="B2" s="5"/>
      <c r="C2" s="5"/>
      <c r="D2" s="5"/>
      <c r="E2" s="5"/>
      <c r="F2" s="5"/>
      <c r="G2" s="5"/>
      <c r="H2" s="30" t="s">
        <v>113</v>
      </c>
      <c r="I2" s="30"/>
      <c r="J2" s="30"/>
    </row>
    <row r="3" spans="1:10" ht="16.5">
      <c r="A3" s="5"/>
      <c r="B3" s="5"/>
      <c r="C3" s="5"/>
      <c r="D3" s="5"/>
      <c r="E3" s="5"/>
      <c r="F3" s="5"/>
      <c r="G3" s="5"/>
      <c r="H3" s="29" t="s">
        <v>112</v>
      </c>
      <c r="I3" s="29"/>
      <c r="J3" s="29"/>
    </row>
    <row r="4" spans="1:10" ht="16.5">
      <c r="A4" s="5"/>
      <c r="B4" s="5"/>
      <c r="C4" s="5"/>
      <c r="D4" s="5"/>
      <c r="E4" s="5"/>
      <c r="F4" s="5"/>
      <c r="G4" s="5"/>
      <c r="H4" s="30" t="s">
        <v>115</v>
      </c>
      <c r="I4" s="30"/>
      <c r="J4" s="30"/>
    </row>
    <row r="5" spans="1:10" ht="15.75">
      <c r="A5" s="5"/>
      <c r="B5" s="5"/>
      <c r="C5" s="5"/>
      <c r="D5" s="5"/>
      <c r="E5" s="5"/>
      <c r="F5" s="5"/>
      <c r="G5" s="5"/>
      <c r="H5" s="28"/>
      <c r="I5" s="28"/>
      <c r="J5" s="2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7.5" customHeight="1">
      <c r="A7" s="32" t="s">
        <v>48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8" customHeight="1">
      <c r="A9" s="31" t="s">
        <v>0</v>
      </c>
      <c r="B9" s="31" t="s">
        <v>1</v>
      </c>
      <c r="C9" s="31" t="s">
        <v>22</v>
      </c>
      <c r="D9" s="31" t="s">
        <v>2</v>
      </c>
      <c r="E9" s="31" t="s">
        <v>21</v>
      </c>
      <c r="F9" s="31" t="s">
        <v>3</v>
      </c>
      <c r="G9" s="31" t="s">
        <v>4</v>
      </c>
      <c r="H9" s="31" t="s">
        <v>5</v>
      </c>
      <c r="I9" s="31"/>
      <c r="J9" s="31"/>
    </row>
    <row r="10" spans="1:10" ht="34.5" customHeight="1">
      <c r="A10" s="31"/>
      <c r="B10" s="31"/>
      <c r="C10" s="31"/>
      <c r="D10" s="31"/>
      <c r="E10" s="31"/>
      <c r="F10" s="31"/>
      <c r="G10" s="31"/>
      <c r="H10" s="20" t="s">
        <v>6</v>
      </c>
      <c r="I10" s="20" t="s">
        <v>7</v>
      </c>
      <c r="J10" s="20" t="s">
        <v>8</v>
      </c>
    </row>
    <row r="11" spans="1:10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9.5" customHeight="1">
      <c r="A12" s="7"/>
      <c r="B12" s="20" t="s">
        <v>38</v>
      </c>
      <c r="C12" s="7"/>
      <c r="D12" s="7"/>
      <c r="E12" s="4">
        <f>H12+I12+J12</f>
        <v>64850.545</v>
      </c>
      <c r="F12" s="7"/>
      <c r="G12" s="7"/>
      <c r="H12" s="4">
        <f>H13+H14</f>
        <v>39068.645</v>
      </c>
      <c r="I12" s="4">
        <f>I13+I14</f>
        <v>5281.9</v>
      </c>
      <c r="J12" s="4">
        <f>J13+J14</f>
        <v>20500</v>
      </c>
    </row>
    <row r="13" spans="1:10" ht="15.75">
      <c r="A13" s="7"/>
      <c r="B13" s="20" t="s">
        <v>39</v>
      </c>
      <c r="C13" s="7"/>
      <c r="D13" s="7"/>
      <c r="E13" s="4">
        <f aca="true" t="shared" si="0" ref="E13:E14">H13+I13+J13</f>
        <v>40755.100999999995</v>
      </c>
      <c r="F13" s="7"/>
      <c r="G13" s="7"/>
      <c r="H13" s="4">
        <f>H21+H57+H61+H63+H65+H68</f>
        <v>25007.001</v>
      </c>
      <c r="I13" s="4">
        <f>I75</f>
        <v>2178.1</v>
      </c>
      <c r="J13" s="4">
        <f>J59+J80</f>
        <v>13570</v>
      </c>
    </row>
    <row r="14" spans="1:10" ht="15.75">
      <c r="A14" s="7"/>
      <c r="B14" s="20" t="s">
        <v>40</v>
      </c>
      <c r="C14" s="7"/>
      <c r="D14" s="7"/>
      <c r="E14" s="4">
        <f t="shared" si="0"/>
        <v>24095.444</v>
      </c>
      <c r="F14" s="7"/>
      <c r="G14" s="7"/>
      <c r="H14" s="23">
        <f>H84+H100+H102+H109</f>
        <v>14061.643999999998</v>
      </c>
      <c r="I14" s="4">
        <f>I84</f>
        <v>3103.8</v>
      </c>
      <c r="J14" s="4">
        <f>J112</f>
        <v>6930</v>
      </c>
    </row>
    <row r="15" spans="1:10" ht="15.75">
      <c r="A15" s="7"/>
      <c r="B15" s="20" t="s">
        <v>35</v>
      </c>
      <c r="C15" s="7"/>
      <c r="D15" s="7"/>
      <c r="E15" s="4">
        <f>E57+E61+E63+E100+E102+E65</f>
        <v>11071.08</v>
      </c>
      <c r="F15" s="7"/>
      <c r="G15" s="7"/>
      <c r="H15" s="4">
        <f>H58+H62+H64+H66+H101+H105+H107</f>
        <v>11071.079999999998</v>
      </c>
      <c r="I15" s="4">
        <f>I57+I61+I63+I100+I102</f>
        <v>0</v>
      </c>
      <c r="J15" s="4">
        <f>J57+J61+J63+J100+J102</f>
        <v>0</v>
      </c>
    </row>
    <row r="16" spans="1:10" ht="15.75">
      <c r="A16" s="7"/>
      <c r="B16" s="20" t="s">
        <v>102</v>
      </c>
      <c r="C16" s="7"/>
      <c r="D16" s="7"/>
      <c r="E16" s="4">
        <v>0</v>
      </c>
      <c r="F16" s="7"/>
      <c r="G16" s="7"/>
      <c r="H16" s="4">
        <v>0</v>
      </c>
      <c r="I16" s="4">
        <v>0</v>
      </c>
      <c r="J16" s="4">
        <v>0</v>
      </c>
    </row>
    <row r="17" spans="1:10" ht="15.75">
      <c r="A17" s="7"/>
      <c r="B17" s="20" t="s">
        <v>33</v>
      </c>
      <c r="C17" s="7"/>
      <c r="D17" s="7"/>
      <c r="E17" s="4">
        <f>E22+E24+E26+E28+E30</f>
        <v>964.1</v>
      </c>
      <c r="F17" s="7"/>
      <c r="G17" s="7"/>
      <c r="H17" s="4">
        <f>H22+H24+H26+H28+H30</f>
        <v>964.1</v>
      </c>
      <c r="I17" s="7">
        <v>0</v>
      </c>
      <c r="J17" s="7">
        <v>0</v>
      </c>
    </row>
    <row r="18" spans="1:10" ht="15.75">
      <c r="A18" s="7"/>
      <c r="B18" s="20" t="s">
        <v>46</v>
      </c>
      <c r="C18" s="7"/>
      <c r="D18" s="7"/>
      <c r="E18" s="4">
        <f>E35+E37+E39+E41+E43+E45+E47+E85+E87+E89+E91+E93</f>
        <v>1800</v>
      </c>
      <c r="F18" s="7"/>
      <c r="G18" s="7"/>
      <c r="H18" s="4">
        <f>H35+H37+H39+H41+H43+H45+H47+H84</f>
        <v>1800</v>
      </c>
      <c r="I18" s="4">
        <v>0</v>
      </c>
      <c r="J18" s="4">
        <v>0</v>
      </c>
    </row>
    <row r="19" spans="1:29" ht="15.75">
      <c r="A19" s="7"/>
      <c r="B19" s="20" t="s">
        <v>23</v>
      </c>
      <c r="C19" s="7"/>
      <c r="D19" s="7"/>
      <c r="E19" s="4">
        <f>E68+E109</f>
        <v>25233.465</v>
      </c>
      <c r="F19" s="7"/>
      <c r="G19" s="7"/>
      <c r="H19" s="4">
        <f>H68+H109</f>
        <v>25233.465</v>
      </c>
      <c r="I19" s="7">
        <v>0</v>
      </c>
      <c r="J19" s="7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>
      <c r="A20" s="31" t="s">
        <v>39</v>
      </c>
      <c r="B20" s="31"/>
      <c r="C20" s="31"/>
      <c r="D20" s="31"/>
      <c r="E20" s="31"/>
      <c r="F20" s="31"/>
      <c r="G20" s="31"/>
      <c r="H20" s="31"/>
      <c r="I20" s="31"/>
      <c r="J20" s="3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>
      <c r="A21" s="20">
        <v>1</v>
      </c>
      <c r="B21" s="20" t="s">
        <v>9</v>
      </c>
      <c r="C21" s="20"/>
      <c r="D21" s="20"/>
      <c r="E21" s="20">
        <f>E22+E24+E26+E28+E30+E35+E37+E39+E41+E43+E45+E47</f>
        <v>1754.1</v>
      </c>
      <c r="F21" s="20"/>
      <c r="G21" s="20"/>
      <c r="H21" s="20">
        <f>H22+H24+H26+H28+H30+H35+H37+H39+H41+H43+H45+H47</f>
        <v>1754.1</v>
      </c>
      <c r="I21" s="20">
        <f>I22+I24+I26+I28+I30+I35+I37+I39+I41+I43+I45+I47</f>
        <v>0</v>
      </c>
      <c r="J21" s="20">
        <f>J22+J24+J26+J28+J30+J35+J37+J39+J41+J43+J45+J47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>
      <c r="A22" s="7"/>
      <c r="B22" s="10" t="s">
        <v>53</v>
      </c>
      <c r="C22" s="20" t="s">
        <v>44</v>
      </c>
      <c r="D22" s="20">
        <f>D23</f>
        <v>15</v>
      </c>
      <c r="E22" s="20">
        <f>E23</f>
        <v>15</v>
      </c>
      <c r="F22" s="7" t="s">
        <v>49</v>
      </c>
      <c r="G22" s="7" t="s">
        <v>33</v>
      </c>
      <c r="H22" s="20">
        <f>H23</f>
        <v>15</v>
      </c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>
      <c r="A23" s="7"/>
      <c r="B23" s="9" t="s">
        <v>54</v>
      </c>
      <c r="C23" s="7" t="s">
        <v>44</v>
      </c>
      <c r="D23" s="7">
        <v>15</v>
      </c>
      <c r="E23" s="7">
        <v>15</v>
      </c>
      <c r="F23" s="7"/>
      <c r="G23" s="7" t="s">
        <v>33</v>
      </c>
      <c r="H23" s="7">
        <v>15</v>
      </c>
      <c r="I23" s="7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>
      <c r="A24" s="7"/>
      <c r="B24" s="10" t="s">
        <v>52</v>
      </c>
      <c r="C24" s="20" t="s">
        <v>43</v>
      </c>
      <c r="D24" s="20">
        <f>D25</f>
        <v>89</v>
      </c>
      <c r="E24" s="20">
        <f>E25</f>
        <v>130.8</v>
      </c>
      <c r="F24" s="7" t="s">
        <v>49</v>
      </c>
      <c r="G24" s="7" t="s">
        <v>33</v>
      </c>
      <c r="H24" s="20">
        <f>H25</f>
        <v>130.8</v>
      </c>
      <c r="I24" s="7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6" customHeight="1">
      <c r="A25" s="7"/>
      <c r="B25" s="9" t="s">
        <v>62</v>
      </c>
      <c r="C25" s="7" t="s">
        <v>43</v>
      </c>
      <c r="D25" s="7">
        <f>30+18+21+20</f>
        <v>89</v>
      </c>
      <c r="E25" s="7">
        <f>40.6+47.3+21.5+21.4</f>
        <v>130.8</v>
      </c>
      <c r="F25" s="7"/>
      <c r="G25" s="7" t="s">
        <v>33</v>
      </c>
      <c r="H25" s="7">
        <f>40.6+47.3+21.5+21.4</f>
        <v>130.8</v>
      </c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>
      <c r="A26" s="7"/>
      <c r="B26" s="10" t="s">
        <v>58</v>
      </c>
      <c r="C26" s="20" t="s">
        <v>43</v>
      </c>
      <c r="D26" s="20">
        <f>D27</f>
        <v>20</v>
      </c>
      <c r="E26" s="20">
        <f>E27</f>
        <v>24.5</v>
      </c>
      <c r="F26" s="7" t="s">
        <v>49</v>
      </c>
      <c r="G26" s="7" t="s">
        <v>33</v>
      </c>
      <c r="H26" s="20">
        <f>H27</f>
        <v>24.5</v>
      </c>
      <c r="I26" s="7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 customHeight="1">
      <c r="A27" s="7"/>
      <c r="B27" s="9" t="s">
        <v>59</v>
      </c>
      <c r="C27" s="7" t="s">
        <v>43</v>
      </c>
      <c r="D27" s="7">
        <v>20</v>
      </c>
      <c r="E27" s="7">
        <v>24.5</v>
      </c>
      <c r="F27" s="7"/>
      <c r="G27" s="7" t="s">
        <v>33</v>
      </c>
      <c r="H27" s="7">
        <v>24.5</v>
      </c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 customHeight="1">
      <c r="A28" s="7"/>
      <c r="B28" s="10" t="s">
        <v>55</v>
      </c>
      <c r="C28" s="20" t="s">
        <v>43</v>
      </c>
      <c r="D28" s="20">
        <f>D29</f>
        <v>25</v>
      </c>
      <c r="E28" s="20">
        <f>E29</f>
        <v>54.6</v>
      </c>
      <c r="F28" s="7" t="s">
        <v>49</v>
      </c>
      <c r="G28" s="7" t="s">
        <v>33</v>
      </c>
      <c r="H28" s="20">
        <f>H29</f>
        <v>54.6</v>
      </c>
      <c r="I28" s="7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>
      <c r="A29" s="7"/>
      <c r="B29" s="9" t="s">
        <v>56</v>
      </c>
      <c r="C29" s="7" t="s">
        <v>43</v>
      </c>
      <c r="D29" s="7">
        <v>25</v>
      </c>
      <c r="E29" s="7">
        <v>54.6</v>
      </c>
      <c r="F29" s="7"/>
      <c r="G29" s="7" t="s">
        <v>33</v>
      </c>
      <c r="H29" s="7">
        <v>54.6</v>
      </c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 customHeight="1">
      <c r="A30" s="7"/>
      <c r="B30" s="10" t="s">
        <v>50</v>
      </c>
      <c r="C30" s="20"/>
      <c r="D30" s="20"/>
      <c r="E30" s="20">
        <f>E31+E32+E33</f>
        <v>739.2</v>
      </c>
      <c r="F30" s="7" t="s">
        <v>49</v>
      </c>
      <c r="G30" s="7" t="s">
        <v>33</v>
      </c>
      <c r="H30" s="20">
        <f>H31+H32+H33</f>
        <v>739.2</v>
      </c>
      <c r="I30" s="7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 customHeight="1">
      <c r="A31" s="7"/>
      <c r="B31" s="9" t="s">
        <v>51</v>
      </c>
      <c r="C31" s="7" t="s">
        <v>45</v>
      </c>
      <c r="D31" s="7">
        <v>2</v>
      </c>
      <c r="E31" s="7">
        <f>50+50</f>
        <v>100</v>
      </c>
      <c r="F31" s="7" t="s">
        <v>49</v>
      </c>
      <c r="G31" s="7" t="s">
        <v>33</v>
      </c>
      <c r="H31" s="7">
        <f>50+50</f>
        <v>100</v>
      </c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31.5" customHeight="1">
      <c r="A32" s="7"/>
      <c r="B32" s="9" t="s">
        <v>57</v>
      </c>
      <c r="C32" s="7" t="s">
        <v>44</v>
      </c>
      <c r="D32" s="7">
        <f>12+12+24</f>
        <v>48</v>
      </c>
      <c r="E32" s="7">
        <f>18.5+18.5+37</f>
        <v>74</v>
      </c>
      <c r="F32" s="7" t="s">
        <v>49</v>
      </c>
      <c r="G32" s="7" t="s">
        <v>33</v>
      </c>
      <c r="H32" s="7">
        <f>18.5+18.5+37</f>
        <v>74</v>
      </c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31.5" customHeight="1">
      <c r="A33" s="7"/>
      <c r="B33" s="9" t="s">
        <v>61</v>
      </c>
      <c r="C33" s="7" t="s">
        <v>60</v>
      </c>
      <c r="D33" s="7">
        <v>10</v>
      </c>
      <c r="E33" s="7">
        <f>226.1+113+226.1</f>
        <v>565.2</v>
      </c>
      <c r="F33" s="7" t="s">
        <v>49</v>
      </c>
      <c r="G33" s="7" t="s">
        <v>33</v>
      </c>
      <c r="H33" s="7">
        <f>226.1+113+226.1</f>
        <v>565.2</v>
      </c>
      <c r="I33" s="7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 customHeight="1">
      <c r="A34" s="7"/>
      <c r="B34" s="9"/>
      <c r="C34" s="7"/>
      <c r="D34" s="7"/>
      <c r="E34" s="7"/>
      <c r="F34" s="7"/>
      <c r="G34" s="7"/>
      <c r="H34" s="7"/>
      <c r="I34" s="7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0.25" customHeight="1">
      <c r="A35" s="7"/>
      <c r="B35" s="10" t="s">
        <v>73</v>
      </c>
      <c r="C35" s="20" t="s">
        <v>44</v>
      </c>
      <c r="D35" s="20">
        <f>D36</f>
        <v>40</v>
      </c>
      <c r="E35" s="20">
        <f>E36</f>
        <v>30</v>
      </c>
      <c r="F35" s="7" t="s">
        <v>49</v>
      </c>
      <c r="G35" s="7" t="s">
        <v>46</v>
      </c>
      <c r="H35" s="20">
        <f>H36</f>
        <v>30</v>
      </c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9.5" customHeight="1">
      <c r="A36" s="7"/>
      <c r="B36" s="9" t="s">
        <v>74</v>
      </c>
      <c r="C36" s="7" t="s">
        <v>44</v>
      </c>
      <c r="D36" s="7">
        <v>40</v>
      </c>
      <c r="E36" s="7">
        <v>30</v>
      </c>
      <c r="F36" s="7" t="s">
        <v>49</v>
      </c>
      <c r="G36" s="7" t="s">
        <v>46</v>
      </c>
      <c r="H36" s="7">
        <v>30</v>
      </c>
      <c r="I36" s="7"/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0.25" customHeight="1">
      <c r="A37" s="7"/>
      <c r="B37" s="10" t="s">
        <v>53</v>
      </c>
      <c r="C37" s="20" t="s">
        <v>44</v>
      </c>
      <c r="D37" s="20">
        <f>D38</f>
        <v>133</v>
      </c>
      <c r="E37" s="20">
        <f>E38</f>
        <v>113</v>
      </c>
      <c r="F37" s="7" t="s">
        <v>49</v>
      </c>
      <c r="G37" s="7" t="s">
        <v>46</v>
      </c>
      <c r="H37" s="20">
        <f>H38</f>
        <v>113</v>
      </c>
      <c r="I37" s="7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0.25" customHeight="1">
      <c r="A38" s="7"/>
      <c r="B38" s="9" t="s">
        <v>75</v>
      </c>
      <c r="C38" s="7" t="s">
        <v>44</v>
      </c>
      <c r="D38" s="7">
        <f>15+20+10+40+40+8</f>
        <v>133</v>
      </c>
      <c r="E38" s="7">
        <f>10+12+6+45+35+5</f>
        <v>113</v>
      </c>
      <c r="F38" s="7" t="s">
        <v>49</v>
      </c>
      <c r="G38" s="7" t="s">
        <v>46</v>
      </c>
      <c r="H38" s="7">
        <f>10+12+6+45+35+5</f>
        <v>113</v>
      </c>
      <c r="I38" s="7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1.75" customHeight="1">
      <c r="A39" s="7"/>
      <c r="B39" s="10" t="s">
        <v>72</v>
      </c>
      <c r="C39" s="20" t="s">
        <v>44</v>
      </c>
      <c r="D39" s="20">
        <f>D40</f>
        <v>10</v>
      </c>
      <c r="E39" s="20">
        <f>E40</f>
        <v>20</v>
      </c>
      <c r="F39" s="7" t="s">
        <v>49</v>
      </c>
      <c r="G39" s="7" t="s">
        <v>46</v>
      </c>
      <c r="H39" s="20">
        <f>H40</f>
        <v>20</v>
      </c>
      <c r="I39" s="7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9.5" customHeight="1">
      <c r="A40" s="7"/>
      <c r="B40" s="9" t="s">
        <v>71</v>
      </c>
      <c r="C40" s="7" t="s">
        <v>44</v>
      </c>
      <c r="D40" s="7">
        <v>10</v>
      </c>
      <c r="E40" s="7">
        <v>20</v>
      </c>
      <c r="F40" s="7" t="s">
        <v>49</v>
      </c>
      <c r="G40" s="7" t="s">
        <v>46</v>
      </c>
      <c r="H40" s="7">
        <v>20</v>
      </c>
      <c r="I40" s="7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0.25" customHeight="1">
      <c r="A41" s="7"/>
      <c r="B41" s="10" t="s">
        <v>52</v>
      </c>
      <c r="C41" s="20" t="s">
        <v>43</v>
      </c>
      <c r="D41" s="20">
        <f>D42</f>
        <v>70</v>
      </c>
      <c r="E41" s="20">
        <f>E42</f>
        <v>50</v>
      </c>
      <c r="F41" s="7" t="s">
        <v>49</v>
      </c>
      <c r="G41" s="7" t="s">
        <v>46</v>
      </c>
      <c r="H41" s="20">
        <f>H42</f>
        <v>50</v>
      </c>
      <c r="I41" s="7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1.5" customHeight="1">
      <c r="A42" s="7"/>
      <c r="B42" s="9" t="s">
        <v>79</v>
      </c>
      <c r="C42" s="7" t="s">
        <v>43</v>
      </c>
      <c r="D42" s="7">
        <v>70</v>
      </c>
      <c r="E42" s="7">
        <v>50</v>
      </c>
      <c r="F42" s="7" t="s">
        <v>49</v>
      </c>
      <c r="G42" s="7" t="s">
        <v>46</v>
      </c>
      <c r="H42" s="7">
        <v>50</v>
      </c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0.25" customHeight="1">
      <c r="A43" s="7"/>
      <c r="B43" s="10" t="s">
        <v>63</v>
      </c>
      <c r="C43" s="20" t="s">
        <v>43</v>
      </c>
      <c r="D43" s="20">
        <f>D44</f>
        <v>40</v>
      </c>
      <c r="E43" s="20">
        <f>E44</f>
        <v>30</v>
      </c>
      <c r="F43" s="7" t="s">
        <v>49</v>
      </c>
      <c r="G43" s="7" t="s">
        <v>46</v>
      </c>
      <c r="H43" s="20">
        <f>H44</f>
        <v>30</v>
      </c>
      <c r="I43" s="7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1" customHeight="1">
      <c r="A44" s="7"/>
      <c r="B44" s="9" t="s">
        <v>65</v>
      </c>
      <c r="C44" s="7" t="s">
        <v>43</v>
      </c>
      <c r="D44" s="7">
        <v>40</v>
      </c>
      <c r="E44" s="7">
        <v>30</v>
      </c>
      <c r="F44" s="7" t="s">
        <v>49</v>
      </c>
      <c r="G44" s="7" t="s">
        <v>46</v>
      </c>
      <c r="H44" s="7">
        <v>30</v>
      </c>
      <c r="I44" s="7"/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" customHeight="1">
      <c r="A45" s="7"/>
      <c r="B45" s="10" t="s">
        <v>55</v>
      </c>
      <c r="C45" s="20" t="s">
        <v>43</v>
      </c>
      <c r="D45" s="20">
        <f>D46</f>
        <v>30</v>
      </c>
      <c r="E45" s="20">
        <f>E46</f>
        <v>25</v>
      </c>
      <c r="F45" s="7" t="s">
        <v>49</v>
      </c>
      <c r="G45" s="7" t="s">
        <v>46</v>
      </c>
      <c r="H45" s="20">
        <f>H46</f>
        <v>25</v>
      </c>
      <c r="I45" s="7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3.75" customHeight="1">
      <c r="A46" s="7"/>
      <c r="B46" s="9" t="s">
        <v>64</v>
      </c>
      <c r="C46" s="7" t="s">
        <v>43</v>
      </c>
      <c r="D46" s="7">
        <v>30</v>
      </c>
      <c r="E46" s="7">
        <v>25</v>
      </c>
      <c r="F46" s="7" t="s">
        <v>49</v>
      </c>
      <c r="G46" s="7" t="s">
        <v>46</v>
      </c>
      <c r="H46" s="7">
        <v>25</v>
      </c>
      <c r="I46" s="7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0.25" customHeight="1">
      <c r="A47" s="7"/>
      <c r="B47" s="10" t="s">
        <v>50</v>
      </c>
      <c r="C47" s="20"/>
      <c r="D47" s="20"/>
      <c r="E47" s="20">
        <f>E48+E49+E50+E51+E52+E53+E54+E55+E56</f>
        <v>522</v>
      </c>
      <c r="F47" s="7" t="s">
        <v>49</v>
      </c>
      <c r="G47" s="7" t="s">
        <v>46</v>
      </c>
      <c r="H47" s="20">
        <f>H48+H49+H50+H51+H52+H53+H54+H55+H56</f>
        <v>522</v>
      </c>
      <c r="I47" s="7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0.25" customHeight="1">
      <c r="A48" s="7"/>
      <c r="B48" s="9" t="s">
        <v>68</v>
      </c>
      <c r="C48" s="7" t="s">
        <v>44</v>
      </c>
      <c r="D48" s="7">
        <v>35</v>
      </c>
      <c r="E48" s="7">
        <v>50</v>
      </c>
      <c r="F48" s="7" t="s">
        <v>49</v>
      </c>
      <c r="G48" s="7" t="s">
        <v>46</v>
      </c>
      <c r="H48" s="7">
        <v>50</v>
      </c>
      <c r="I48" s="7"/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>
      <c r="A49" s="7"/>
      <c r="B49" s="9" t="s">
        <v>69</v>
      </c>
      <c r="C49" s="7" t="s">
        <v>44</v>
      </c>
      <c r="D49" s="7">
        <v>30</v>
      </c>
      <c r="E49" s="7">
        <v>120</v>
      </c>
      <c r="F49" s="7" t="s">
        <v>49</v>
      </c>
      <c r="G49" s="7" t="s">
        <v>46</v>
      </c>
      <c r="H49" s="7">
        <v>120</v>
      </c>
      <c r="I49" s="7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34.5" customHeight="1">
      <c r="A50" s="7"/>
      <c r="B50" s="9" t="s">
        <v>70</v>
      </c>
      <c r="C50" s="7" t="s">
        <v>44</v>
      </c>
      <c r="D50" s="7">
        <v>8</v>
      </c>
      <c r="E50" s="7">
        <v>30</v>
      </c>
      <c r="F50" s="7" t="s">
        <v>49</v>
      </c>
      <c r="G50" s="7" t="s">
        <v>46</v>
      </c>
      <c r="H50" s="7">
        <v>30</v>
      </c>
      <c r="I50" s="7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0.25" customHeight="1">
      <c r="A51" s="7"/>
      <c r="B51" s="9" t="s">
        <v>76</v>
      </c>
      <c r="C51" s="7" t="s">
        <v>60</v>
      </c>
      <c r="D51" s="7">
        <v>6</v>
      </c>
      <c r="E51" s="7">
        <v>55</v>
      </c>
      <c r="F51" s="7" t="s">
        <v>49</v>
      </c>
      <c r="G51" s="7" t="s">
        <v>46</v>
      </c>
      <c r="H51" s="7">
        <v>55</v>
      </c>
      <c r="I51" s="7"/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31.5" customHeight="1">
      <c r="A52" s="7"/>
      <c r="B52" s="9" t="s">
        <v>77</v>
      </c>
      <c r="C52" s="7" t="s">
        <v>67</v>
      </c>
      <c r="D52" s="7">
        <v>5</v>
      </c>
      <c r="E52" s="7">
        <v>50</v>
      </c>
      <c r="F52" s="7" t="s">
        <v>49</v>
      </c>
      <c r="G52" s="7" t="s">
        <v>46</v>
      </c>
      <c r="H52" s="7">
        <v>50</v>
      </c>
      <c r="I52" s="7"/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8.75" customHeight="1">
      <c r="A53" s="7"/>
      <c r="B53" s="9" t="s">
        <v>78</v>
      </c>
      <c r="C53" s="7" t="s">
        <v>44</v>
      </c>
      <c r="D53" s="7">
        <v>20</v>
      </c>
      <c r="E53" s="7">
        <v>12</v>
      </c>
      <c r="F53" s="7" t="s">
        <v>49</v>
      </c>
      <c r="G53" s="7" t="s">
        <v>46</v>
      </c>
      <c r="H53" s="7">
        <v>12</v>
      </c>
      <c r="I53" s="7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9.5" customHeight="1">
      <c r="A54" s="7"/>
      <c r="B54" s="9" t="s">
        <v>80</v>
      </c>
      <c r="C54" s="7" t="s">
        <v>45</v>
      </c>
      <c r="D54" s="7">
        <v>2</v>
      </c>
      <c r="E54" s="7">
        <v>150</v>
      </c>
      <c r="F54" s="7" t="s">
        <v>49</v>
      </c>
      <c r="G54" s="7" t="s">
        <v>46</v>
      </c>
      <c r="H54" s="7">
        <v>150</v>
      </c>
      <c r="I54" s="7"/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33.75" customHeight="1">
      <c r="A55" s="7"/>
      <c r="B55" s="9" t="s">
        <v>66</v>
      </c>
      <c r="C55" s="7" t="s">
        <v>67</v>
      </c>
      <c r="D55" s="7">
        <v>25</v>
      </c>
      <c r="E55" s="7">
        <v>15</v>
      </c>
      <c r="F55" s="7" t="s">
        <v>49</v>
      </c>
      <c r="G55" s="7" t="s">
        <v>46</v>
      </c>
      <c r="H55" s="7">
        <v>15</v>
      </c>
      <c r="I55" s="7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8.75" customHeight="1">
      <c r="A56" s="7"/>
      <c r="B56" s="9" t="s">
        <v>81</v>
      </c>
      <c r="C56" s="7" t="s">
        <v>67</v>
      </c>
      <c r="D56" s="7">
        <v>2</v>
      </c>
      <c r="E56" s="7">
        <v>40</v>
      </c>
      <c r="F56" s="7" t="s">
        <v>49</v>
      </c>
      <c r="G56" s="7" t="s">
        <v>46</v>
      </c>
      <c r="H56" s="7">
        <v>40</v>
      </c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18.75">
      <c r="A57" s="20" t="s">
        <v>25</v>
      </c>
      <c r="B57" s="20" t="s">
        <v>11</v>
      </c>
      <c r="C57" s="20"/>
      <c r="D57" s="20"/>
      <c r="E57" s="20">
        <f>E58</f>
        <v>2413.7</v>
      </c>
      <c r="F57" s="20"/>
      <c r="G57" s="20"/>
      <c r="H57" s="20">
        <f>H58</f>
        <v>2413.7</v>
      </c>
      <c r="I57" s="20">
        <f>I58</f>
        <v>0</v>
      </c>
      <c r="J57" s="20">
        <f>J58</f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1" customFormat="1" ht="18.75">
      <c r="A58" s="20"/>
      <c r="B58" s="11" t="s">
        <v>97</v>
      </c>
      <c r="C58" s="7"/>
      <c r="D58" s="7"/>
      <c r="E58" s="7">
        <f>H58</f>
        <v>2413.7</v>
      </c>
      <c r="F58" s="7" t="s">
        <v>49</v>
      </c>
      <c r="G58" s="7" t="s">
        <v>35</v>
      </c>
      <c r="H58" s="7">
        <f>2152.7+106+155</f>
        <v>2413.7</v>
      </c>
      <c r="I58" s="7">
        <v>0</v>
      </c>
      <c r="J58" s="7"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1" customFormat="1" ht="18.75">
      <c r="A59" s="20" t="s">
        <v>26</v>
      </c>
      <c r="B59" s="20" t="s">
        <v>12</v>
      </c>
      <c r="C59" s="20"/>
      <c r="D59" s="20"/>
      <c r="E59" s="20">
        <f>H59+J59</f>
        <v>17402.08</v>
      </c>
      <c r="F59" s="20"/>
      <c r="G59" s="20"/>
      <c r="H59" s="20">
        <f>H61+H63+H65+H60</f>
        <v>5402.08</v>
      </c>
      <c r="I59" s="20">
        <f aca="true" t="shared" si="1" ref="I59">I61+I63+I65</f>
        <v>0</v>
      </c>
      <c r="J59" s="20">
        <f>J61+J63+J65+J60</f>
        <v>12000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1" customFormat="1" ht="35.25" customHeight="1">
      <c r="A60" s="20"/>
      <c r="B60" s="12" t="s">
        <v>99</v>
      </c>
      <c r="C60" s="7"/>
      <c r="D60" s="7"/>
      <c r="E60" s="7">
        <v>12000</v>
      </c>
      <c r="F60" s="7" t="s">
        <v>49</v>
      </c>
      <c r="G60" s="7" t="s">
        <v>13</v>
      </c>
      <c r="H60" s="7">
        <v>0</v>
      </c>
      <c r="I60" s="13">
        <v>0</v>
      </c>
      <c r="J60" s="13">
        <v>12000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1" customFormat="1" ht="19.5" customHeight="1">
      <c r="A61" s="7"/>
      <c r="B61" s="10" t="s">
        <v>34</v>
      </c>
      <c r="C61" s="7"/>
      <c r="D61" s="7"/>
      <c r="E61" s="20">
        <f>E62</f>
        <v>3299.7799999999997</v>
      </c>
      <c r="F61" s="7"/>
      <c r="G61" s="7"/>
      <c r="H61" s="20">
        <f>H62</f>
        <v>3299.7799999999997</v>
      </c>
      <c r="I61" s="20">
        <f aca="true" t="shared" si="2" ref="I61:J61">I62</f>
        <v>0</v>
      </c>
      <c r="J61" s="20">
        <f t="shared" si="2"/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1" customFormat="1" ht="18.75" customHeight="1">
      <c r="A62" s="7"/>
      <c r="B62" s="11" t="s">
        <v>94</v>
      </c>
      <c r="C62" s="7"/>
      <c r="D62" s="7"/>
      <c r="E62" s="7">
        <f>H62</f>
        <v>3299.7799999999997</v>
      </c>
      <c r="F62" s="7" t="s">
        <v>49</v>
      </c>
      <c r="G62" s="7" t="s">
        <v>35</v>
      </c>
      <c r="H62" s="7">
        <f>1677.78+54+150+669+669+80</f>
        <v>3299.7799999999997</v>
      </c>
      <c r="I62" s="14">
        <v>0</v>
      </c>
      <c r="J62" s="14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" customFormat="1" ht="17.25" customHeight="1">
      <c r="A63" s="7"/>
      <c r="B63" s="15" t="s">
        <v>36</v>
      </c>
      <c r="C63" s="24"/>
      <c r="D63" s="13"/>
      <c r="E63" s="20">
        <f>E64</f>
        <v>1103.9</v>
      </c>
      <c r="F63" s="7"/>
      <c r="G63" s="7"/>
      <c r="H63" s="20">
        <f>H64</f>
        <v>1103.9</v>
      </c>
      <c r="I63" s="20">
        <f aca="true" t="shared" si="3" ref="I63:J63">I64</f>
        <v>0</v>
      </c>
      <c r="J63" s="20">
        <f t="shared" si="3"/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1" customFormat="1" ht="17.25" customHeight="1">
      <c r="A64" s="7"/>
      <c r="B64" s="11" t="s">
        <v>95</v>
      </c>
      <c r="C64" s="7"/>
      <c r="D64" s="7"/>
      <c r="E64" s="7">
        <f>H64</f>
        <v>1103.9</v>
      </c>
      <c r="F64" s="7" t="s">
        <v>49</v>
      </c>
      <c r="G64" s="7" t="s">
        <v>35</v>
      </c>
      <c r="H64" s="7">
        <f>563.9+540</f>
        <v>1103.9</v>
      </c>
      <c r="I64" s="13">
        <v>0</v>
      </c>
      <c r="J64" s="13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1" customFormat="1" ht="18.75">
      <c r="A65" s="7"/>
      <c r="B65" s="15" t="s">
        <v>37</v>
      </c>
      <c r="C65" s="24"/>
      <c r="D65" s="13"/>
      <c r="E65" s="20">
        <f>E66</f>
        <v>998.4</v>
      </c>
      <c r="F65" s="7"/>
      <c r="G65" s="7"/>
      <c r="H65" s="20">
        <f>H66</f>
        <v>998.4</v>
      </c>
      <c r="I65" s="20">
        <f aca="true" t="shared" si="4" ref="I65:J65">I66</f>
        <v>0</v>
      </c>
      <c r="J65" s="20">
        <f t="shared" si="4"/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1" customFormat="1" ht="18.75">
      <c r="A66" s="7"/>
      <c r="B66" s="11" t="s">
        <v>96</v>
      </c>
      <c r="C66" s="7"/>
      <c r="D66" s="7"/>
      <c r="E66" s="7">
        <f>H66</f>
        <v>998.4</v>
      </c>
      <c r="F66" s="7" t="s">
        <v>49</v>
      </c>
      <c r="G66" s="7" t="s">
        <v>35</v>
      </c>
      <c r="H66" s="7">
        <f>218.4+780</f>
        <v>998.4</v>
      </c>
      <c r="I66" s="13">
        <v>0</v>
      </c>
      <c r="J66" s="13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>
      <c r="A67" s="20" t="s">
        <v>27</v>
      </c>
      <c r="B67" s="20" t="s">
        <v>14</v>
      </c>
      <c r="C67" s="20"/>
      <c r="D67" s="20"/>
      <c r="E67" s="7" t="s">
        <v>24</v>
      </c>
      <c r="F67" s="7" t="s">
        <v>24</v>
      </c>
      <c r="G67" s="7" t="s">
        <v>24</v>
      </c>
      <c r="H67" s="7" t="s">
        <v>24</v>
      </c>
      <c r="I67" s="7" t="s">
        <v>24</v>
      </c>
      <c r="J67" s="7" t="s">
        <v>24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>
      <c r="A68" s="20" t="s">
        <v>28</v>
      </c>
      <c r="B68" s="20" t="s">
        <v>15</v>
      </c>
      <c r="C68" s="20"/>
      <c r="D68" s="20"/>
      <c r="E68" s="20">
        <f>E69+E70+E71+E72+E73</f>
        <v>15437.121000000001</v>
      </c>
      <c r="F68" s="20" t="s">
        <v>24</v>
      </c>
      <c r="G68" s="20" t="s">
        <v>24</v>
      </c>
      <c r="H68" s="20">
        <f>H69+H70+H71+H72+H73</f>
        <v>15437.121000000001</v>
      </c>
      <c r="I68" s="20">
        <f aca="true" t="shared" si="5" ref="I68:J68">I69</f>
        <v>0</v>
      </c>
      <c r="J68" s="20">
        <f t="shared" si="5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8" customHeight="1">
      <c r="A69" s="20"/>
      <c r="B69" s="7" t="s">
        <v>88</v>
      </c>
      <c r="C69" s="20"/>
      <c r="D69" s="20"/>
      <c r="E69" s="7">
        <v>13910.839</v>
      </c>
      <c r="F69" s="7" t="s">
        <v>49</v>
      </c>
      <c r="G69" s="7" t="s">
        <v>23</v>
      </c>
      <c r="H69" s="7">
        <v>13910.839</v>
      </c>
      <c r="I69" s="7">
        <v>0</v>
      </c>
      <c r="J69" s="7"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0.25" customHeight="1">
      <c r="A70" s="20"/>
      <c r="B70" s="9" t="s">
        <v>89</v>
      </c>
      <c r="C70" s="7" t="s">
        <v>43</v>
      </c>
      <c r="D70" s="7">
        <v>160</v>
      </c>
      <c r="E70" s="7">
        <v>393.3</v>
      </c>
      <c r="F70" s="7" t="s">
        <v>49</v>
      </c>
      <c r="G70" s="7" t="s">
        <v>23</v>
      </c>
      <c r="H70" s="7">
        <v>393.3</v>
      </c>
      <c r="I70" s="7">
        <v>0</v>
      </c>
      <c r="J70" s="7"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8" customHeight="1">
      <c r="A71" s="20"/>
      <c r="B71" s="9" t="s">
        <v>90</v>
      </c>
      <c r="C71" s="7" t="s">
        <v>43</v>
      </c>
      <c r="D71" s="7">
        <v>150</v>
      </c>
      <c r="E71" s="7">
        <v>468.394</v>
      </c>
      <c r="F71" s="7" t="s">
        <v>49</v>
      </c>
      <c r="G71" s="7" t="s">
        <v>23</v>
      </c>
      <c r="H71" s="7">
        <v>468.394</v>
      </c>
      <c r="I71" s="7"/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8" customHeight="1">
      <c r="A72" s="20"/>
      <c r="B72" s="9" t="s">
        <v>91</v>
      </c>
      <c r="C72" s="7" t="s">
        <v>43</v>
      </c>
      <c r="D72" s="7">
        <v>150</v>
      </c>
      <c r="E72" s="7">
        <v>220.995</v>
      </c>
      <c r="F72" s="7" t="s">
        <v>49</v>
      </c>
      <c r="G72" s="7" t="s">
        <v>23</v>
      </c>
      <c r="H72" s="7">
        <v>220.995</v>
      </c>
      <c r="I72" s="7"/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30.75" customHeight="1">
      <c r="A73" s="20"/>
      <c r="B73" s="9" t="s">
        <v>92</v>
      </c>
      <c r="C73" s="7" t="s">
        <v>43</v>
      </c>
      <c r="D73" s="7">
        <v>120</v>
      </c>
      <c r="E73" s="7">
        <v>443.593</v>
      </c>
      <c r="F73" s="7" t="s">
        <v>49</v>
      </c>
      <c r="G73" s="7" t="s">
        <v>23</v>
      </c>
      <c r="H73" s="7">
        <v>443.593</v>
      </c>
      <c r="I73" s="7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1.5">
      <c r="A74" s="20" t="s">
        <v>29</v>
      </c>
      <c r="B74" s="20" t="s">
        <v>16</v>
      </c>
      <c r="C74" s="20" t="s">
        <v>24</v>
      </c>
      <c r="D74" s="20" t="s">
        <v>24</v>
      </c>
      <c r="E74" s="20" t="s">
        <v>24</v>
      </c>
      <c r="F74" s="20" t="s">
        <v>24</v>
      </c>
      <c r="G74" s="20" t="s">
        <v>24</v>
      </c>
      <c r="H74" s="20" t="s">
        <v>24</v>
      </c>
      <c r="I74" s="20" t="s">
        <v>24</v>
      </c>
      <c r="J74" s="20" t="s">
        <v>24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25.5" customHeight="1">
      <c r="A75" s="20" t="s">
        <v>30</v>
      </c>
      <c r="B75" s="20" t="s">
        <v>17</v>
      </c>
      <c r="C75" s="20" t="s">
        <v>24</v>
      </c>
      <c r="D75" s="20" t="s">
        <v>24</v>
      </c>
      <c r="E75" s="20">
        <f>E76+E77</f>
        <v>2178.1</v>
      </c>
      <c r="F75" s="20" t="s">
        <v>24</v>
      </c>
      <c r="G75" s="20" t="s">
        <v>24</v>
      </c>
      <c r="H75" s="20" t="s">
        <v>24</v>
      </c>
      <c r="I75" s="20">
        <f>I76+I77</f>
        <v>2178.1</v>
      </c>
      <c r="J75" s="20" t="s">
        <v>24</v>
      </c>
      <c r="K75" s="2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1" customFormat="1" ht="33.75" customHeight="1">
      <c r="A76" s="21"/>
      <c r="B76" s="7" t="s">
        <v>104</v>
      </c>
      <c r="C76" s="21"/>
      <c r="D76" s="21"/>
      <c r="E76" s="7">
        <v>278.1</v>
      </c>
      <c r="F76" s="7" t="s">
        <v>49</v>
      </c>
      <c r="G76" s="7" t="s">
        <v>13</v>
      </c>
      <c r="H76" s="21" t="s">
        <v>24</v>
      </c>
      <c r="I76" s="14">
        <v>278.1</v>
      </c>
      <c r="J76" s="21" t="s">
        <v>24</v>
      </c>
      <c r="K76" s="2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1" customFormat="1" ht="33.75" customHeight="1">
      <c r="A77" s="21"/>
      <c r="B77" s="7" t="s">
        <v>105</v>
      </c>
      <c r="C77" s="21"/>
      <c r="D77" s="21"/>
      <c r="E77" s="7">
        <v>1900</v>
      </c>
      <c r="F77" s="7" t="s">
        <v>49</v>
      </c>
      <c r="G77" s="7" t="s">
        <v>13</v>
      </c>
      <c r="H77" s="21" t="s">
        <v>24</v>
      </c>
      <c r="I77" s="14">
        <v>1900</v>
      </c>
      <c r="J77" s="21" t="s">
        <v>24</v>
      </c>
      <c r="K77" s="2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1" customFormat="1" ht="19.5" customHeight="1">
      <c r="A78" s="20" t="s">
        <v>31</v>
      </c>
      <c r="B78" s="20" t="s">
        <v>18</v>
      </c>
      <c r="C78" s="20" t="s">
        <v>24</v>
      </c>
      <c r="D78" s="20" t="s">
        <v>24</v>
      </c>
      <c r="E78" s="20" t="s">
        <v>24</v>
      </c>
      <c r="F78" s="20" t="s">
        <v>24</v>
      </c>
      <c r="G78" s="20" t="s">
        <v>24</v>
      </c>
      <c r="H78" s="20" t="s">
        <v>24</v>
      </c>
      <c r="I78" s="20" t="s">
        <v>24</v>
      </c>
      <c r="J78" s="20" t="s">
        <v>24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1" customFormat="1" ht="21" customHeight="1">
      <c r="A79" s="20" t="s">
        <v>32</v>
      </c>
      <c r="B79" s="20" t="s">
        <v>19</v>
      </c>
      <c r="C79" s="20"/>
      <c r="D79" s="20"/>
      <c r="E79" s="7" t="s">
        <v>24</v>
      </c>
      <c r="F79" s="7" t="s">
        <v>24</v>
      </c>
      <c r="G79" s="7" t="s">
        <v>24</v>
      </c>
      <c r="H79" s="7" t="s">
        <v>24</v>
      </c>
      <c r="I79" s="7" t="s">
        <v>24</v>
      </c>
      <c r="J79" s="7" t="s">
        <v>24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1" customFormat="1" ht="18.75">
      <c r="A80" s="20">
        <v>10</v>
      </c>
      <c r="B80" s="20" t="s">
        <v>20</v>
      </c>
      <c r="C80" s="20"/>
      <c r="D80" s="20"/>
      <c r="E80" s="20">
        <f>E81+E82</f>
        <v>1570</v>
      </c>
      <c r="F80" s="20" t="s">
        <v>24</v>
      </c>
      <c r="G80" s="20" t="s">
        <v>24</v>
      </c>
      <c r="H80" s="20">
        <f>H81+H82</f>
        <v>1570</v>
      </c>
      <c r="I80" s="20">
        <f aca="true" t="shared" si="6" ref="I80">I81</f>
        <v>0</v>
      </c>
      <c r="J80" s="20">
        <f>J81+J82</f>
        <v>1570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1" customFormat="1" ht="33.75" customHeight="1">
      <c r="A81" s="20"/>
      <c r="B81" s="9" t="s">
        <v>100</v>
      </c>
      <c r="C81" s="7"/>
      <c r="D81" s="7"/>
      <c r="E81" s="7">
        <v>1120</v>
      </c>
      <c r="F81" s="7" t="s">
        <v>49</v>
      </c>
      <c r="G81" s="7" t="s">
        <v>13</v>
      </c>
      <c r="H81" s="7">
        <f>J81</f>
        <v>1120</v>
      </c>
      <c r="I81" s="7">
        <v>0</v>
      </c>
      <c r="J81" s="7">
        <v>1120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1" customFormat="1" ht="33.75" customHeight="1">
      <c r="A82" s="20"/>
      <c r="B82" s="9" t="s">
        <v>101</v>
      </c>
      <c r="C82" s="7"/>
      <c r="D82" s="7"/>
      <c r="E82" s="7">
        <v>450</v>
      </c>
      <c r="F82" s="7" t="s">
        <v>49</v>
      </c>
      <c r="G82" s="7" t="s">
        <v>13</v>
      </c>
      <c r="H82" s="7">
        <f>J82</f>
        <v>450</v>
      </c>
      <c r="I82" s="7">
        <v>0</v>
      </c>
      <c r="J82" s="7">
        <v>450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>
      <c r="A83" s="31" t="s">
        <v>40</v>
      </c>
      <c r="B83" s="31"/>
      <c r="C83" s="31"/>
      <c r="D83" s="31"/>
      <c r="E83" s="31"/>
      <c r="F83" s="31"/>
      <c r="G83" s="31"/>
      <c r="H83" s="31"/>
      <c r="I83" s="31"/>
      <c r="J83" s="3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18.75">
      <c r="A84" s="20">
        <v>1</v>
      </c>
      <c r="B84" s="20" t="s">
        <v>9</v>
      </c>
      <c r="C84" s="20"/>
      <c r="D84" s="20"/>
      <c r="E84" s="16">
        <f>E85+E87+E89+E91+E93+E97+E98+E99</f>
        <v>4113.8</v>
      </c>
      <c r="F84" s="7" t="s">
        <v>49</v>
      </c>
      <c r="G84" s="7" t="s">
        <v>46</v>
      </c>
      <c r="H84" s="16">
        <f>H85+H87+H89+H91+H93</f>
        <v>1010</v>
      </c>
      <c r="I84" s="16">
        <f>I97+I98+I99</f>
        <v>3103.8</v>
      </c>
      <c r="J84" s="16">
        <f aca="true" t="shared" si="7" ref="J84">J85+J87+J89+J91+J93</f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1" customFormat="1" ht="20.25" customHeight="1">
      <c r="A85" s="20"/>
      <c r="B85" s="10" t="s">
        <v>53</v>
      </c>
      <c r="C85" s="20" t="s">
        <v>44</v>
      </c>
      <c r="D85" s="20">
        <f>D86</f>
        <v>30</v>
      </c>
      <c r="E85" s="20">
        <f>E86</f>
        <v>30</v>
      </c>
      <c r="F85" s="7" t="s">
        <v>49</v>
      </c>
      <c r="G85" s="7" t="s">
        <v>46</v>
      </c>
      <c r="H85" s="20">
        <f>H86</f>
        <v>30</v>
      </c>
      <c r="I85" s="7"/>
      <c r="J85" s="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s="1" customFormat="1" ht="18" customHeight="1">
      <c r="A86" s="20"/>
      <c r="B86" s="9" t="s">
        <v>87</v>
      </c>
      <c r="C86" s="7" t="s">
        <v>44</v>
      </c>
      <c r="D86" s="7">
        <v>30</v>
      </c>
      <c r="E86" s="7">
        <v>30</v>
      </c>
      <c r="F86" s="7" t="s">
        <v>49</v>
      </c>
      <c r="G86" s="7" t="s">
        <v>46</v>
      </c>
      <c r="H86" s="7">
        <v>30</v>
      </c>
      <c r="I86" s="7"/>
      <c r="J86" s="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1" customFormat="1" ht="18" customHeight="1">
      <c r="A87" s="20"/>
      <c r="B87" s="10" t="s">
        <v>52</v>
      </c>
      <c r="C87" s="20" t="s">
        <v>43</v>
      </c>
      <c r="D87" s="20">
        <f>D88</f>
        <v>200</v>
      </c>
      <c r="E87" s="20">
        <f>E88</f>
        <v>550</v>
      </c>
      <c r="F87" s="7" t="s">
        <v>49</v>
      </c>
      <c r="G87" s="7" t="s">
        <v>46</v>
      </c>
      <c r="H87" s="20">
        <f>H88</f>
        <v>550</v>
      </c>
      <c r="I87" s="7"/>
      <c r="J87" s="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1" customFormat="1" ht="18.75" customHeight="1">
      <c r="A88" s="20"/>
      <c r="B88" s="9" t="s">
        <v>86</v>
      </c>
      <c r="C88" s="7" t="s">
        <v>43</v>
      </c>
      <c r="D88" s="7">
        <v>200</v>
      </c>
      <c r="E88" s="7">
        <v>550</v>
      </c>
      <c r="F88" s="7" t="s">
        <v>49</v>
      </c>
      <c r="G88" s="7" t="s">
        <v>46</v>
      </c>
      <c r="H88" s="7">
        <v>550</v>
      </c>
      <c r="I88" s="7"/>
      <c r="J88" s="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1" customFormat="1" ht="20.25" customHeight="1">
      <c r="A89" s="20"/>
      <c r="B89" s="10" t="s">
        <v>58</v>
      </c>
      <c r="C89" s="20" t="s">
        <v>43</v>
      </c>
      <c r="D89" s="20">
        <f>D90</f>
        <v>42</v>
      </c>
      <c r="E89" s="20">
        <f>E90</f>
        <v>60</v>
      </c>
      <c r="F89" s="7" t="s">
        <v>49</v>
      </c>
      <c r="G89" s="7" t="s">
        <v>46</v>
      </c>
      <c r="H89" s="20">
        <f>H90</f>
        <v>60</v>
      </c>
      <c r="I89" s="7"/>
      <c r="J89" s="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1" customFormat="1" ht="18.75" customHeight="1">
      <c r="A90" s="20"/>
      <c r="B90" s="9" t="s">
        <v>83</v>
      </c>
      <c r="C90" s="7" t="s">
        <v>43</v>
      </c>
      <c r="D90" s="7">
        <f>22+20</f>
        <v>42</v>
      </c>
      <c r="E90" s="7">
        <v>60</v>
      </c>
      <c r="F90" s="7" t="s">
        <v>49</v>
      </c>
      <c r="G90" s="7" t="s">
        <v>46</v>
      </c>
      <c r="H90" s="7">
        <v>60</v>
      </c>
      <c r="I90" s="7"/>
      <c r="J90" s="7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s="1" customFormat="1" ht="16.5" customHeight="1">
      <c r="A91" s="20"/>
      <c r="B91" s="10" t="s">
        <v>63</v>
      </c>
      <c r="C91" s="20" t="s">
        <v>43</v>
      </c>
      <c r="D91" s="20">
        <f>D92</f>
        <v>316</v>
      </c>
      <c r="E91" s="20">
        <f>E92</f>
        <v>245</v>
      </c>
      <c r="F91" s="7" t="s">
        <v>49</v>
      </c>
      <c r="G91" s="7" t="s">
        <v>46</v>
      </c>
      <c r="H91" s="20">
        <f>H92</f>
        <v>245</v>
      </c>
      <c r="I91" s="7"/>
      <c r="J91" s="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1" customFormat="1" ht="33.75" customHeight="1">
      <c r="A92" s="20"/>
      <c r="B92" s="9" t="s">
        <v>82</v>
      </c>
      <c r="C92" s="7" t="s">
        <v>43</v>
      </c>
      <c r="D92" s="7">
        <f>50+85+125+56</f>
        <v>316</v>
      </c>
      <c r="E92" s="7">
        <f>40+65+100+40</f>
        <v>245</v>
      </c>
      <c r="F92" s="7" t="s">
        <v>49</v>
      </c>
      <c r="G92" s="7" t="s">
        <v>46</v>
      </c>
      <c r="H92" s="7">
        <f>40+65+100+40</f>
        <v>245</v>
      </c>
      <c r="I92" s="7"/>
      <c r="J92" s="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1" customFormat="1" ht="18.75">
      <c r="A93" s="20"/>
      <c r="B93" s="10" t="s">
        <v>50</v>
      </c>
      <c r="C93" s="20"/>
      <c r="D93" s="20"/>
      <c r="E93" s="20">
        <f>E94+E95+E96</f>
        <v>125</v>
      </c>
      <c r="F93" s="7"/>
      <c r="G93" s="7"/>
      <c r="H93" s="20">
        <f>H94+H95+H96</f>
        <v>125</v>
      </c>
      <c r="I93" s="13"/>
      <c r="J93" s="1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1" customFormat="1" ht="33" customHeight="1">
      <c r="A94" s="20"/>
      <c r="B94" s="9" t="s">
        <v>84</v>
      </c>
      <c r="C94" s="7" t="s">
        <v>45</v>
      </c>
      <c r="D94" s="7">
        <v>30</v>
      </c>
      <c r="E94" s="7">
        <v>35</v>
      </c>
      <c r="F94" s="7" t="s">
        <v>49</v>
      </c>
      <c r="G94" s="7" t="s">
        <v>46</v>
      </c>
      <c r="H94" s="7">
        <v>35</v>
      </c>
      <c r="I94" s="13"/>
      <c r="J94" s="1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s="1" customFormat="1" ht="18.75">
      <c r="A95" s="20"/>
      <c r="B95" s="9" t="s">
        <v>85</v>
      </c>
      <c r="C95" s="7" t="s">
        <v>44</v>
      </c>
      <c r="D95" s="7">
        <v>12</v>
      </c>
      <c r="E95" s="7">
        <v>75</v>
      </c>
      <c r="F95" s="7" t="s">
        <v>49</v>
      </c>
      <c r="G95" s="7" t="s">
        <v>46</v>
      </c>
      <c r="H95" s="7">
        <v>75</v>
      </c>
      <c r="I95" s="13"/>
      <c r="J95" s="1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s="1" customFormat="1" ht="18.75">
      <c r="A96" s="20"/>
      <c r="B96" s="9" t="s">
        <v>47</v>
      </c>
      <c r="C96" s="7" t="s">
        <v>44</v>
      </c>
      <c r="D96" s="7">
        <v>20</v>
      </c>
      <c r="E96" s="7">
        <v>15</v>
      </c>
      <c r="F96" s="7" t="s">
        <v>49</v>
      </c>
      <c r="G96" s="7" t="s">
        <v>46</v>
      </c>
      <c r="H96" s="7">
        <v>15</v>
      </c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1" customFormat="1" ht="31.5">
      <c r="A97" s="21"/>
      <c r="B97" s="9" t="s">
        <v>106</v>
      </c>
      <c r="C97" s="7"/>
      <c r="D97" s="7"/>
      <c r="E97" s="7">
        <v>2000</v>
      </c>
      <c r="F97" s="7" t="s">
        <v>49</v>
      </c>
      <c r="G97" s="7" t="s">
        <v>13</v>
      </c>
      <c r="H97" s="21" t="s">
        <v>24</v>
      </c>
      <c r="I97" s="14">
        <v>2000</v>
      </c>
      <c r="J97" s="21" t="s">
        <v>24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1" customFormat="1" ht="31.5">
      <c r="A98" s="21"/>
      <c r="B98" s="26" t="s">
        <v>107</v>
      </c>
      <c r="C98" s="7"/>
      <c r="D98" s="7"/>
      <c r="E98" s="7">
        <v>903.8</v>
      </c>
      <c r="F98" s="7" t="s">
        <v>49</v>
      </c>
      <c r="G98" s="7" t="s">
        <v>13</v>
      </c>
      <c r="H98" s="21" t="s">
        <v>24</v>
      </c>
      <c r="I98" s="7">
        <v>903.8</v>
      </c>
      <c r="J98" s="21" t="s">
        <v>24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1" customFormat="1" ht="31.5">
      <c r="A99" s="21"/>
      <c r="B99" s="26" t="s">
        <v>108</v>
      </c>
      <c r="C99" s="7"/>
      <c r="D99" s="7"/>
      <c r="E99" s="7">
        <v>200</v>
      </c>
      <c r="F99" s="7" t="s">
        <v>49</v>
      </c>
      <c r="G99" s="7" t="s">
        <v>13</v>
      </c>
      <c r="H99" s="21" t="s">
        <v>24</v>
      </c>
      <c r="I99" s="7">
        <v>200</v>
      </c>
      <c r="J99" s="21" t="s">
        <v>24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1" customFormat="1" ht="18.75">
      <c r="A100" s="20" t="s">
        <v>25</v>
      </c>
      <c r="B100" s="20" t="s">
        <v>11</v>
      </c>
      <c r="C100" s="7"/>
      <c r="D100" s="7"/>
      <c r="E100" s="20">
        <f>E101</f>
        <v>1010.6</v>
      </c>
      <c r="F100" s="7"/>
      <c r="G100" s="7"/>
      <c r="H100" s="20">
        <f>H101</f>
        <v>1010.6</v>
      </c>
      <c r="I100" s="13"/>
      <c r="J100" s="1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1" customFormat="1" ht="18.75">
      <c r="A101" s="20"/>
      <c r="B101" s="11" t="s">
        <v>97</v>
      </c>
      <c r="C101" s="7"/>
      <c r="D101" s="7"/>
      <c r="E101" s="7">
        <f>H101</f>
        <v>1010.6</v>
      </c>
      <c r="F101" s="7" t="s">
        <v>49</v>
      </c>
      <c r="G101" s="7" t="s">
        <v>35</v>
      </c>
      <c r="H101" s="7">
        <f>682.6+328</f>
        <v>1010.6</v>
      </c>
      <c r="I101" s="13"/>
      <c r="J101" s="1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>
      <c r="A102" s="20" t="s">
        <v>26</v>
      </c>
      <c r="B102" s="20" t="s">
        <v>12</v>
      </c>
      <c r="C102" s="20"/>
      <c r="D102" s="20"/>
      <c r="E102" s="20">
        <f>E104+E106</f>
        <v>2244.7</v>
      </c>
      <c r="F102" s="20"/>
      <c r="G102" s="20"/>
      <c r="H102" s="20">
        <f>H104+H106</f>
        <v>2244.7</v>
      </c>
      <c r="I102" s="20">
        <f>I104+I106</f>
        <v>0</v>
      </c>
      <c r="J102" s="20">
        <f>J104+J106</f>
        <v>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>
      <c r="A103" s="7"/>
      <c r="B103" s="7" t="s">
        <v>10</v>
      </c>
      <c r="C103" s="7"/>
      <c r="D103" s="7"/>
      <c r="E103" s="20"/>
      <c r="F103" s="7"/>
      <c r="G103" s="7"/>
      <c r="H103" s="7"/>
      <c r="I103" s="7"/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>
      <c r="A104" s="7"/>
      <c r="B104" s="10" t="s">
        <v>41</v>
      </c>
      <c r="C104" s="7"/>
      <c r="D104" s="7"/>
      <c r="E104" s="20">
        <f>E105</f>
        <v>2049.2</v>
      </c>
      <c r="F104" s="7"/>
      <c r="G104" s="7"/>
      <c r="H104" s="20">
        <f>H105</f>
        <v>2049.2</v>
      </c>
      <c r="I104" s="20">
        <f aca="true" t="shared" si="8" ref="I104:J104">I105</f>
        <v>0</v>
      </c>
      <c r="J104" s="20">
        <f t="shared" si="8"/>
        <v>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0.25" customHeight="1">
      <c r="A105" s="7"/>
      <c r="B105" s="11" t="s">
        <v>103</v>
      </c>
      <c r="C105" s="7"/>
      <c r="D105" s="7"/>
      <c r="E105" s="7">
        <f>H105</f>
        <v>2049.2</v>
      </c>
      <c r="F105" s="7" t="s">
        <v>49</v>
      </c>
      <c r="G105" s="7" t="s">
        <v>35</v>
      </c>
      <c r="H105" s="7">
        <f>579.2+1470</f>
        <v>2049.2</v>
      </c>
      <c r="I105" s="7"/>
      <c r="J105" s="7"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>
      <c r="A106" s="7"/>
      <c r="B106" s="15" t="s">
        <v>42</v>
      </c>
      <c r="C106" s="24"/>
      <c r="D106" s="13"/>
      <c r="E106" s="20">
        <f>E107</f>
        <v>195.5</v>
      </c>
      <c r="F106" s="7"/>
      <c r="G106" s="7"/>
      <c r="H106" s="17">
        <f>H107</f>
        <v>195.5</v>
      </c>
      <c r="I106" s="17">
        <f aca="true" t="shared" si="9" ref="I106:J106">I107</f>
        <v>0</v>
      </c>
      <c r="J106" s="17">
        <f t="shared" si="9"/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>
      <c r="A107" s="7"/>
      <c r="B107" s="11" t="s">
        <v>98</v>
      </c>
      <c r="C107" s="7"/>
      <c r="D107" s="7"/>
      <c r="E107" s="7">
        <v>195.5</v>
      </c>
      <c r="F107" s="7" t="s">
        <v>49</v>
      </c>
      <c r="G107" s="7" t="s">
        <v>35</v>
      </c>
      <c r="H107" s="7">
        <v>195.5</v>
      </c>
      <c r="I107" s="13">
        <v>0</v>
      </c>
      <c r="J107" s="13"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10" s="3" customFormat="1" ht="18.75">
      <c r="A108" s="20" t="s">
        <v>27</v>
      </c>
      <c r="B108" s="20" t="s">
        <v>14</v>
      </c>
      <c r="C108" s="7" t="s">
        <v>24</v>
      </c>
      <c r="D108" s="7" t="s">
        <v>24</v>
      </c>
      <c r="E108" s="7" t="s">
        <v>24</v>
      </c>
      <c r="F108" s="7" t="s">
        <v>24</v>
      </c>
      <c r="G108" s="7" t="s">
        <v>24</v>
      </c>
      <c r="H108" s="7" t="s">
        <v>24</v>
      </c>
      <c r="I108" s="7" t="s">
        <v>24</v>
      </c>
      <c r="J108" s="7" t="s">
        <v>24</v>
      </c>
    </row>
    <row r="109" spans="1:10" s="3" customFormat="1" ht="18.75">
      <c r="A109" s="20" t="s">
        <v>28</v>
      </c>
      <c r="B109" s="20" t="s">
        <v>15</v>
      </c>
      <c r="C109" s="7" t="s">
        <v>24</v>
      </c>
      <c r="D109" s="7" t="s">
        <v>24</v>
      </c>
      <c r="E109" s="18">
        <f>E110</f>
        <v>9796.344</v>
      </c>
      <c r="F109" s="20"/>
      <c r="G109" s="20"/>
      <c r="H109" s="18">
        <f>H110</f>
        <v>9796.344</v>
      </c>
      <c r="I109" s="7">
        <v>0</v>
      </c>
      <c r="J109" s="7">
        <v>0</v>
      </c>
    </row>
    <row r="110" spans="1:10" s="3" customFormat="1" ht="18.75">
      <c r="A110" s="20"/>
      <c r="B110" s="7" t="s">
        <v>93</v>
      </c>
      <c r="C110" s="7"/>
      <c r="D110" s="7"/>
      <c r="E110" s="19">
        <v>9796.344</v>
      </c>
      <c r="F110" s="7" t="s">
        <v>49</v>
      </c>
      <c r="G110" s="7" t="s">
        <v>23</v>
      </c>
      <c r="H110" s="19">
        <v>9796.344</v>
      </c>
      <c r="I110" s="7">
        <v>0</v>
      </c>
      <c r="J110" s="7">
        <v>0</v>
      </c>
    </row>
    <row r="111" spans="1:10" s="3" customFormat="1" ht="33" customHeight="1">
      <c r="A111" s="20" t="s">
        <v>29</v>
      </c>
      <c r="B111" s="20" t="s">
        <v>16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 t="s">
        <v>24</v>
      </c>
      <c r="I111" s="7" t="s">
        <v>24</v>
      </c>
      <c r="J111" s="7" t="s">
        <v>24</v>
      </c>
    </row>
    <row r="112" spans="1:10" s="3" customFormat="1" ht="18.75">
      <c r="A112" s="20" t="s">
        <v>30</v>
      </c>
      <c r="B112" s="20" t="s">
        <v>17</v>
      </c>
      <c r="C112" s="7"/>
      <c r="D112" s="7"/>
      <c r="E112" s="20">
        <f>E113+E114+E115</f>
        <v>6930</v>
      </c>
      <c r="F112" s="20"/>
      <c r="G112" s="20"/>
      <c r="H112" s="20">
        <f>H113+H114+H115</f>
        <v>0</v>
      </c>
      <c r="I112" s="20">
        <f aca="true" t="shared" si="10" ref="I112">I113+I114+I115</f>
        <v>0</v>
      </c>
      <c r="J112" s="20">
        <f>J113+J114+J115</f>
        <v>6930</v>
      </c>
    </row>
    <row r="113" spans="1:10" s="3" customFormat="1" ht="31.5">
      <c r="A113" s="20"/>
      <c r="B113" s="9" t="s">
        <v>111</v>
      </c>
      <c r="C113" s="7"/>
      <c r="D113" s="7"/>
      <c r="E113" s="7">
        <v>3548</v>
      </c>
      <c r="F113" s="7" t="s">
        <v>49</v>
      </c>
      <c r="G113" s="7" t="s">
        <v>13</v>
      </c>
      <c r="H113" s="7">
        <v>0</v>
      </c>
      <c r="I113" s="7">
        <v>0</v>
      </c>
      <c r="J113" s="7">
        <v>3548</v>
      </c>
    </row>
    <row r="114" spans="1:10" s="3" customFormat="1" ht="38.25" customHeight="1">
      <c r="A114" s="20"/>
      <c r="B114" s="9" t="s">
        <v>109</v>
      </c>
      <c r="C114" s="7"/>
      <c r="D114" s="7"/>
      <c r="E114" s="7">
        <v>2407</v>
      </c>
      <c r="F114" s="7" t="s">
        <v>49</v>
      </c>
      <c r="G114" s="7" t="s">
        <v>13</v>
      </c>
      <c r="H114" s="7">
        <v>0</v>
      </c>
      <c r="I114" s="7">
        <v>0</v>
      </c>
      <c r="J114" s="7">
        <v>2407</v>
      </c>
    </row>
    <row r="115" spans="1:10" s="3" customFormat="1" ht="31.5">
      <c r="A115" s="20"/>
      <c r="B115" s="9" t="s">
        <v>110</v>
      </c>
      <c r="C115" s="7"/>
      <c r="D115" s="7"/>
      <c r="E115" s="7">
        <v>975</v>
      </c>
      <c r="F115" s="7" t="s">
        <v>49</v>
      </c>
      <c r="G115" s="7" t="s">
        <v>13</v>
      </c>
      <c r="H115" s="7">
        <v>0</v>
      </c>
      <c r="I115" s="7">
        <v>0</v>
      </c>
      <c r="J115" s="7">
        <v>975</v>
      </c>
    </row>
    <row r="116" spans="1:10" s="3" customFormat="1" ht="22.5" customHeight="1">
      <c r="A116" s="20" t="s">
        <v>31</v>
      </c>
      <c r="B116" s="20" t="s">
        <v>18</v>
      </c>
      <c r="C116" s="7" t="s">
        <v>24</v>
      </c>
      <c r="D116" s="7" t="s">
        <v>24</v>
      </c>
      <c r="E116" s="7" t="s">
        <v>24</v>
      </c>
      <c r="F116" s="7" t="s">
        <v>24</v>
      </c>
      <c r="G116" s="7" t="s">
        <v>24</v>
      </c>
      <c r="H116" s="7" t="s">
        <v>24</v>
      </c>
      <c r="I116" s="7" t="s">
        <v>24</v>
      </c>
      <c r="J116" s="7" t="s">
        <v>24</v>
      </c>
    </row>
    <row r="117" spans="1:10" s="3" customFormat="1" ht="18.75">
      <c r="A117" s="20" t="s">
        <v>32</v>
      </c>
      <c r="B117" s="20" t="s">
        <v>20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 t="s">
        <v>24</v>
      </c>
      <c r="I117" s="7" t="s">
        <v>24</v>
      </c>
      <c r="J117" s="7" t="s">
        <v>24</v>
      </c>
    </row>
    <row r="118" spans="1:10" s="2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2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6"/>
    </row>
    <row r="120" spans="1:10" s="2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2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2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2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2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2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2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2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2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s="2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2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2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2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2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2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2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2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2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</sheetData>
  <mergeCells count="16">
    <mergeCell ref="A83:J83"/>
    <mergeCell ref="H1:J1"/>
    <mergeCell ref="A7:J7"/>
    <mergeCell ref="A9:A10"/>
    <mergeCell ref="B9:B10"/>
    <mergeCell ref="C9:C10"/>
    <mergeCell ref="D9:D10"/>
    <mergeCell ref="E9:E10"/>
    <mergeCell ref="F9:F10"/>
    <mergeCell ref="G9:G10"/>
    <mergeCell ref="H9:J9"/>
    <mergeCell ref="H5:I5"/>
    <mergeCell ref="H3:J3"/>
    <mergeCell ref="H2:J2"/>
    <mergeCell ref="H4:J4"/>
    <mergeCell ref="A20:J20"/>
  </mergeCells>
  <printOptions/>
  <pageMargins left="0.4330708661417323" right="0.3937007874015748" top="0.35" bottom="0.4" header="0.26" footer="0.31496062992125984"/>
  <pageSetup horizontalDpi="180" verticalDpi="180" orientation="landscape" paperSize="9" scale="54" r:id="rId1"/>
  <rowBreaks count="3" manualBreakCount="3">
    <brk id="50" max="16383" man="1"/>
    <brk id="94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2019-05-26T04:52:43Z</dcterms:modified>
  <cp:category/>
  <cp:version/>
  <cp:contentType/>
  <cp:contentStatus/>
</cp:coreProperties>
</file>