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объем финансирования" sheetId="1" r:id="rId1"/>
    <sheet name="ДЮСШ" sheetId="2" state="hidden" r:id="rId2"/>
    <sheet name="перечень подпрограмм" sheetId="3" r:id="rId3"/>
  </sheets>
  <calcPr calcId="145621"/>
</workbook>
</file>

<file path=xl/calcChain.xml><?xml version="1.0" encoding="utf-8"?>
<calcChain xmlns="http://schemas.openxmlformats.org/spreadsheetml/2006/main">
  <c r="K39" i="1"/>
  <c r="K40" l="1"/>
  <c r="I62" l="1"/>
  <c r="H62"/>
  <c r="G62"/>
  <c r="F62"/>
  <c r="F38"/>
  <c r="E40"/>
  <c r="I34"/>
  <c r="J36"/>
  <c r="K36" s="1"/>
  <c r="K62" s="1"/>
  <c r="J35"/>
  <c r="K35" s="1"/>
  <c r="K38"/>
  <c r="J38"/>
  <c r="I38"/>
  <c r="E35" l="1"/>
  <c r="K34"/>
  <c r="J34"/>
  <c r="E34" s="1"/>
  <c r="J62"/>
  <c r="E36"/>
  <c r="E62" s="1"/>
  <c r="H39"/>
  <c r="J52"/>
  <c r="K52" s="1"/>
  <c r="E52" s="1"/>
  <c r="H38" l="1"/>
  <c r="E39"/>
  <c r="K47"/>
  <c r="K54" l="1"/>
  <c r="H13" i="3" l="1"/>
  <c r="H12" s="1"/>
  <c r="G13"/>
  <c r="G12" s="1"/>
  <c r="F13"/>
  <c r="F12" s="1"/>
  <c r="E13"/>
  <c r="E12" s="1"/>
  <c r="D13"/>
  <c r="D12" s="1"/>
  <c r="C13"/>
  <c r="C12" s="1"/>
  <c r="K58" i="1"/>
  <c r="J58"/>
  <c r="I58"/>
  <c r="H58"/>
  <c r="G58"/>
  <c r="F58"/>
  <c r="K63"/>
  <c r="J63"/>
  <c r="I63"/>
  <c r="H63"/>
  <c r="G63"/>
  <c r="F63"/>
  <c r="E63" l="1"/>
  <c r="B13" i="3"/>
  <c r="B12" s="1"/>
  <c r="F10"/>
  <c r="E10"/>
  <c r="D10"/>
  <c r="C10"/>
  <c r="F6"/>
  <c r="E6"/>
  <c r="D6"/>
  <c r="C6"/>
  <c r="E57" i="1" l="1"/>
  <c r="E58" s="1"/>
  <c r="K28"/>
  <c r="J28"/>
  <c r="I28"/>
  <c r="H28"/>
  <c r="G28"/>
  <c r="F28"/>
  <c r="E32"/>
  <c r="E33"/>
  <c r="E53"/>
  <c r="E50"/>
  <c r="K48"/>
  <c r="J48"/>
  <c r="I48"/>
  <c r="H48"/>
  <c r="G48"/>
  <c r="F48"/>
  <c r="K43"/>
  <c r="J43"/>
  <c r="I43"/>
  <c r="I55" s="1"/>
  <c r="H43"/>
  <c r="G43"/>
  <c r="F43"/>
  <c r="E37"/>
  <c r="K19"/>
  <c r="J19"/>
  <c r="I19"/>
  <c r="H19"/>
  <c r="G19"/>
  <c r="F19"/>
  <c r="I60" l="1"/>
  <c r="I41"/>
  <c r="F55"/>
  <c r="C11" i="3" s="1"/>
  <c r="F41" i="1"/>
  <c r="C7" i="3" s="1"/>
  <c r="F60" i="1"/>
  <c r="J60"/>
  <c r="J41"/>
  <c r="G7" i="3" s="1"/>
  <c r="G55" i="1"/>
  <c r="D11" i="3" s="1"/>
  <c r="K55" i="1"/>
  <c r="H60"/>
  <c r="H41"/>
  <c r="E7" i="3" s="1"/>
  <c r="G11"/>
  <c r="J55" i="1"/>
  <c r="G60"/>
  <c r="G41"/>
  <c r="K60"/>
  <c r="K41"/>
  <c r="H55"/>
  <c r="E11" i="3" s="1"/>
  <c r="H10"/>
  <c r="G10"/>
  <c r="H6"/>
  <c r="G6"/>
  <c r="F11"/>
  <c r="H7"/>
  <c r="F7"/>
  <c r="E38" i="1"/>
  <c r="E51"/>
  <c r="E49"/>
  <c r="E47"/>
  <c r="E46"/>
  <c r="E45"/>
  <c r="E44"/>
  <c r="E31"/>
  <c r="E30"/>
  <c r="E29"/>
  <c r="E27"/>
  <c r="E26"/>
  <c r="E25"/>
  <c r="E24"/>
  <c r="E23"/>
  <c r="E22"/>
  <c r="E21"/>
  <c r="E20"/>
  <c r="J27" i="2"/>
  <c r="K27" s="1"/>
  <c r="I28"/>
  <c r="H28"/>
  <c r="G28"/>
  <c r="F28"/>
  <c r="K25"/>
  <c r="J25"/>
  <c r="I25"/>
  <c r="H25"/>
  <c r="G25"/>
  <c r="F25"/>
  <c r="K22"/>
  <c r="J22"/>
  <c r="I22"/>
  <c r="H22"/>
  <c r="G22"/>
  <c r="F22"/>
  <c r="K19"/>
  <c r="J19"/>
  <c r="I19"/>
  <c r="H19"/>
  <c r="G19"/>
  <c r="F19"/>
  <c r="K16"/>
  <c r="J16"/>
  <c r="I16"/>
  <c r="H16"/>
  <c r="G16"/>
  <c r="F16"/>
  <c r="K12"/>
  <c r="J12"/>
  <c r="I12"/>
  <c r="H12"/>
  <c r="G12"/>
  <c r="F12"/>
  <c r="F29" s="1"/>
  <c r="F32" s="1"/>
  <c r="E25"/>
  <c r="E24"/>
  <c r="E21"/>
  <c r="E18"/>
  <c r="E15"/>
  <c r="E14"/>
  <c r="E11"/>
  <c r="E10"/>
  <c r="E9"/>
  <c r="E8"/>
  <c r="B6" i="3" l="1"/>
  <c r="E54" i="1"/>
  <c r="B10" i="3"/>
  <c r="H11"/>
  <c r="B11" s="1"/>
  <c r="D4"/>
  <c r="D7"/>
  <c r="B7" s="1"/>
  <c r="E28" i="1"/>
  <c r="E48"/>
  <c r="E43"/>
  <c r="E19"/>
  <c r="C8" i="3"/>
  <c r="G31" i="2"/>
  <c r="E16"/>
  <c r="J28"/>
  <c r="K28"/>
  <c r="K29" s="1"/>
  <c r="K32" s="1"/>
  <c r="E27"/>
  <c r="E12"/>
  <c r="E19"/>
  <c r="J29"/>
  <c r="J32" s="1"/>
  <c r="I29"/>
  <c r="I32" s="1"/>
  <c r="H29"/>
  <c r="H32" s="1"/>
  <c r="G29"/>
  <c r="G32" s="1"/>
  <c r="E22"/>
  <c r="E28"/>
  <c r="E60" i="1" l="1"/>
  <c r="E55"/>
  <c r="B8" i="3" s="1"/>
  <c r="E41" i="1"/>
  <c r="B4" i="3" s="1"/>
  <c r="H8"/>
  <c r="F61" i="1"/>
  <c r="G4" i="3"/>
  <c r="J31" i="2"/>
  <c r="J30" s="1"/>
  <c r="H4" i="3"/>
  <c r="K31" i="2"/>
  <c r="K30" s="1"/>
  <c r="E4" i="3"/>
  <c r="H31" i="2"/>
  <c r="H30" s="1"/>
  <c r="J61" i="1"/>
  <c r="G8" i="3"/>
  <c r="C4"/>
  <c r="C14" s="1"/>
  <c r="F31" i="2"/>
  <c r="F4" i="3"/>
  <c r="I31" i="2"/>
  <c r="I30" s="1"/>
  <c r="I61" i="1"/>
  <c r="F8" i="3"/>
  <c r="H61" i="1"/>
  <c r="E8" i="3"/>
  <c r="G61" i="1"/>
  <c r="G59" s="1"/>
  <c r="D8" i="3"/>
  <c r="D14" s="1"/>
  <c r="K61" i="1"/>
  <c r="E29" i="2"/>
  <c r="G30"/>
  <c r="E32"/>
  <c r="J59" i="1" l="1"/>
  <c r="H14" i="3"/>
  <c r="I59" i="1"/>
  <c r="F59"/>
  <c r="F14" i="3"/>
  <c r="G14"/>
  <c r="K59" i="1"/>
  <c r="H59"/>
  <c r="E14" i="3"/>
  <c r="B14"/>
  <c r="E61" i="1"/>
  <c r="F30" i="2"/>
  <c r="E30" s="1"/>
  <c r="E31"/>
  <c r="E59" i="1" l="1"/>
</calcChain>
</file>

<file path=xl/sharedStrings.xml><?xml version="1.0" encoding="utf-8"?>
<sst xmlns="http://schemas.openxmlformats.org/spreadsheetml/2006/main" count="244" uniqueCount="116">
  <si>
    <t>№ п/п</t>
  </si>
  <si>
    <t>Наименование мероприятия</t>
  </si>
  <si>
    <t>в том числе по годам:</t>
  </si>
  <si>
    <t>Подпрограмма «Развитие массовой физической культуры и спорта в Омсукчанском городском округе на 2015-2020 г.г.»</t>
  </si>
  <si>
    <t>1.1.</t>
  </si>
  <si>
    <t>Утверждение календарного плана физкультурно-массовых и спортивных мероприятий</t>
  </si>
  <si>
    <t>ежегодно до 01 декабря</t>
  </si>
  <si>
    <t>МБУ «ОСОК»</t>
  </si>
  <si>
    <t>-</t>
  </si>
  <si>
    <t xml:space="preserve">1.2. </t>
  </si>
  <si>
    <t>Организация медицинского обеспечения официальных физкультурных и спортивных мероприятий, а  так же системы медицинского контроля за занимающимися физической культурой и спортом</t>
  </si>
  <si>
    <t>постоянно</t>
  </si>
  <si>
    <t>1.3.</t>
  </si>
  <si>
    <t>Осуществление формирования сборных команд муниципального образования «Омсукчанский городской округ»</t>
  </si>
  <si>
    <t>ежегодно</t>
  </si>
  <si>
    <t>1.4.</t>
  </si>
  <si>
    <t xml:space="preserve">Проведение анализа загрузки имеющихся спортивных сооружений, их инвентаризацию, принятие дополнительных мер по улучшению их эксплуатации. </t>
  </si>
  <si>
    <t>Всего по 1 разделу:</t>
  </si>
  <si>
    <t>2.1.</t>
  </si>
  <si>
    <t xml:space="preserve"> Приобретение мячей (футбольных, волейбольных, баскетбольных)</t>
  </si>
  <si>
    <t>2.2.</t>
  </si>
  <si>
    <t>Приобретение коньков</t>
  </si>
  <si>
    <t>2.3.</t>
  </si>
  <si>
    <t>Приобретение информационного табло на мини-футбольное поле и комплексную спортивную площадку (2 шт.)</t>
  </si>
  <si>
    <t>2.4.</t>
  </si>
  <si>
    <t>Приобретение акустической системы для проведения массовых физкультурно-спортивных мероприятий</t>
  </si>
  <si>
    <t>2.5.</t>
  </si>
  <si>
    <t xml:space="preserve">Приобретение инвентаря для настольного тенниса , тенниса, бадминтона </t>
  </si>
  <si>
    <t>2.6.</t>
  </si>
  <si>
    <t>Приобретение спортивной экипировки  для сборных команд Омсукчанского городского округа</t>
  </si>
  <si>
    <t>2.7.</t>
  </si>
  <si>
    <t>Приобретение клюшек, шайб</t>
  </si>
  <si>
    <t>2.8.</t>
  </si>
  <si>
    <t>Приобретение спортивного оборудования: волейбольные стойки, баскетбольные фермы, футбольные ворота</t>
  </si>
  <si>
    <t>Всего по 2 разделу:</t>
  </si>
  <si>
    <t>Строительство и реконструкция спортивной базы учреждений физической культуры и спорта</t>
  </si>
  <si>
    <t>3.1.</t>
  </si>
  <si>
    <t>Ремонт и замена окон шахматного клуба «Серебряная ладья»</t>
  </si>
  <si>
    <t>3.2.</t>
  </si>
  <si>
    <t>Утепление и обшивка стен здания спорткомплекса «Металлург»</t>
  </si>
  <si>
    <t>3.3.</t>
  </si>
  <si>
    <t xml:space="preserve">Монтаж навесного покрытия  зрительских трибун и скамейки запасных игроков  </t>
  </si>
  <si>
    <t>Всего по 3 разделу:</t>
  </si>
  <si>
    <t>4.1.</t>
  </si>
  <si>
    <t>2015-2020</t>
  </si>
  <si>
    <t>Всего по 4 разделу:</t>
  </si>
  <si>
    <t>Оплата контейнера при выезде за пределы Магаданской области</t>
  </si>
  <si>
    <t>2016-2020</t>
  </si>
  <si>
    <t>Всего по 5 разделу:</t>
  </si>
  <si>
    <t>6.1.</t>
  </si>
  <si>
    <t>Всего по 6 разделу:</t>
  </si>
  <si>
    <t>ВСЕГО ПО ПОДПРОГРАММЕ:</t>
  </si>
  <si>
    <t>Подпрограмма «Развитие дополнительного образования детей в области физической культуры и спорта в Омсукчанском городском округе на 2015-2020 г.г.»</t>
  </si>
  <si>
    <t>Материально-техническое обеспечение учреждения дополнительного образования детей</t>
  </si>
  <si>
    <t>Приобретение видеокамеры и спутникового телефона, доски тактической, медицинбола</t>
  </si>
  <si>
    <t>2016-2017</t>
  </si>
  <si>
    <t>МБОУ ДОД «ДЮСШ п.Омсукчан»</t>
  </si>
  <si>
    <t>1.2.</t>
  </si>
  <si>
    <t>Приобретение спортивных тренажеров</t>
  </si>
  <si>
    <t>Приобретение спортивной формы</t>
  </si>
  <si>
    <t>Приобретение спортивного инвентаря для проведения мероприятий</t>
  </si>
  <si>
    <t>Ремонт борцовского зала</t>
  </si>
  <si>
    <t>Ремонт фасада здания</t>
  </si>
  <si>
    <t>Физкультурно-спортивные мероприятия в   учреждении дополнительного образования детей</t>
  </si>
  <si>
    <t>Физкультурно-спортивные мероприятия местного  и областного уровня</t>
  </si>
  <si>
    <t>Предоставление социальных гарантий жителям районов Крайнего Севера, работающих в учреждении дополнительного образования детей</t>
  </si>
  <si>
    <t>2018-2020</t>
  </si>
  <si>
    <t>Поощрение лучших учеников учреждения дополнительного образования детей</t>
  </si>
  <si>
    <t>Выплата стипендии главы городского округа</t>
  </si>
  <si>
    <t xml:space="preserve">Выполнение муниципального задания по организации дополнительного образования детей </t>
  </si>
  <si>
    <t>Затраты на выполнение муниципальной услуги по дополнительному образованию детей в области физической культуры и спорта</t>
  </si>
  <si>
    <t>Всего по муниципальной программе:</t>
  </si>
  <si>
    <t>Срок реализации</t>
  </si>
  <si>
    <t>Исполнители Программы</t>
  </si>
  <si>
    <t>ВСЕГО:</t>
  </si>
  <si>
    <t>Объем финансирования мероприятий Программы</t>
  </si>
  <si>
    <t>"Развитие физической культуры и спорта</t>
  </si>
  <si>
    <t>на 2015-2020 г.г."</t>
  </si>
  <si>
    <t>в Омсукчанском городском округе</t>
  </si>
  <si>
    <t>к муниципальной программе</t>
  </si>
  <si>
    <t>(тыс.руб.)</t>
  </si>
  <si>
    <t>Наименование подпрограммы</t>
  </si>
  <si>
    <t>Объем финансирования всего</t>
  </si>
  <si>
    <t>в том числе по годам</t>
  </si>
  <si>
    <t>ИТОГО:</t>
  </si>
  <si>
    <t>Проведение организационных мероприятий</t>
  </si>
  <si>
    <t>Проведение физкультурно-спортивных мероприятий</t>
  </si>
  <si>
    <t>4.</t>
  </si>
  <si>
    <t>5.</t>
  </si>
  <si>
    <t>6.</t>
  </si>
  <si>
    <t>3.</t>
  </si>
  <si>
    <t>2.</t>
  </si>
  <si>
    <t>1.</t>
  </si>
  <si>
    <t>источник финансирования</t>
  </si>
  <si>
    <t>бюджет Омсукчанского городского округа</t>
  </si>
  <si>
    <t>3.4.</t>
  </si>
  <si>
    <t>Проведение ремонта иного недвижимого имущества</t>
  </si>
  <si>
    <t xml:space="preserve">Подпрограмма "Физкультурно-спортивные мероприятия окружного и областного уровней на 2015-2020 г.г." </t>
  </si>
  <si>
    <t>Управление спорта и туризма администрации Омсукчанского городского округа</t>
  </si>
  <si>
    <t>в том числе:</t>
  </si>
  <si>
    <t>субсидии на выполнение МЗ</t>
  </si>
  <si>
    <t>целевые субсидии</t>
  </si>
  <si>
    <t>Управление спорта и туризма</t>
  </si>
  <si>
    <t xml:space="preserve">Перечень мероприятий муниципальной программы "Развитие физической культуры и спорта в Омсукчанском городском округе на 2015-2020 г.г." </t>
  </si>
  <si>
    <t>7.</t>
  </si>
  <si>
    <t>МБУ "ФОК с плавательным бассейном "Жемчужина" п.Омсукчан"</t>
  </si>
  <si>
    <t>Итого:</t>
  </si>
  <si>
    <t>Предоставление целевых субсидий на оснащение учреждений</t>
  </si>
  <si>
    <t>Предоставление целевых субсидий на проведение ремонта недвижимого имущества</t>
  </si>
  <si>
    <t>Предоставление целевых субсидий на проведение физкультурно-спортивных мероприятий</t>
  </si>
  <si>
    <t xml:space="preserve">Предоставление целевых субсидий на оплату контейнера </t>
  </si>
  <si>
    <t>Предоставление елевых субсидий на выплату стипендии  учащимся</t>
  </si>
  <si>
    <t xml:space="preserve">Предоставление субсидий муниципальным учреждениям спорта на выполнение муниципального задания </t>
  </si>
  <si>
    <t xml:space="preserve">Предоставление субсидий муниципальным учреждениям дополнительного образования на выполнение муниципального задания </t>
  </si>
  <si>
    <t>Приложение №4</t>
  </si>
  <si>
    <t>Предоставление целевых субсидий на оплату проезда к месту проведения отдыха и обратно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</si>
</sst>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164" fontId="0" fillId="0" borderId="0" xfId="0" applyNumberFormat="1"/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>
      <selection activeCell="Q54" sqref="Q54"/>
    </sheetView>
  </sheetViews>
  <sheetFormatPr defaultRowHeight="15"/>
  <cols>
    <col min="1" max="1" width="3.7109375" customWidth="1"/>
    <col min="2" max="2" width="32.28515625" customWidth="1"/>
    <col min="3" max="3" width="10.42578125" customWidth="1"/>
    <col min="4" max="4" width="11" customWidth="1"/>
    <col min="5" max="5" width="10.42578125" customWidth="1"/>
    <col min="11" max="11" width="10" bestFit="1" customWidth="1"/>
    <col min="12" max="12" width="16.7109375" customWidth="1"/>
  </cols>
  <sheetData>
    <row r="1" spans="1:12" ht="15.75">
      <c r="A1" s="12"/>
      <c r="B1" s="12"/>
      <c r="C1" s="12"/>
      <c r="D1" s="12"/>
      <c r="E1" s="12"/>
      <c r="F1" s="12"/>
      <c r="G1" s="12"/>
      <c r="H1" s="12"/>
      <c r="I1" s="12"/>
      <c r="J1" s="12"/>
      <c r="L1" s="13" t="s">
        <v>114</v>
      </c>
    </row>
    <row r="2" spans="1:12" ht="15.75">
      <c r="A2" s="12"/>
      <c r="B2" s="12"/>
      <c r="C2" s="12"/>
      <c r="D2" s="12"/>
      <c r="E2" s="12"/>
      <c r="F2" s="12"/>
      <c r="G2" s="12"/>
      <c r="H2" s="12"/>
      <c r="I2" s="12"/>
      <c r="J2" s="12"/>
      <c r="L2" s="13" t="s">
        <v>79</v>
      </c>
    </row>
    <row r="3" spans="1:12" ht="15.75">
      <c r="A3" s="12"/>
      <c r="B3" s="12"/>
      <c r="C3" s="12"/>
      <c r="D3" s="12"/>
      <c r="E3" s="12"/>
      <c r="F3" s="12"/>
      <c r="G3" s="12"/>
      <c r="H3" s="12"/>
      <c r="I3" s="12"/>
      <c r="J3" s="12"/>
      <c r="L3" s="13" t="s">
        <v>76</v>
      </c>
    </row>
    <row r="4" spans="1:12" ht="15.75">
      <c r="A4" s="12"/>
      <c r="B4" s="12"/>
      <c r="C4" s="12"/>
      <c r="D4" s="12"/>
      <c r="E4" s="12"/>
      <c r="F4" s="12"/>
      <c r="G4" s="12"/>
      <c r="H4" s="12"/>
      <c r="I4" s="12"/>
      <c r="J4" s="12"/>
      <c r="L4" s="13" t="s">
        <v>78</v>
      </c>
    </row>
    <row r="5" spans="1:12" ht="15.75">
      <c r="A5" s="12"/>
      <c r="B5" s="12"/>
      <c r="C5" s="12"/>
      <c r="D5" s="12"/>
      <c r="E5" s="12"/>
      <c r="F5" s="12"/>
      <c r="G5" s="12"/>
      <c r="H5" s="12"/>
      <c r="I5" s="12"/>
      <c r="J5" s="12"/>
      <c r="L5" s="13" t="s">
        <v>77</v>
      </c>
    </row>
    <row r="6" spans="1:12" ht="15.75">
      <c r="A6" s="12"/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2" ht="42" customHeight="1">
      <c r="A7" s="40" t="s">
        <v>103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5.75">
      <c r="A8" s="12"/>
      <c r="B8" s="12"/>
      <c r="C8" s="12"/>
      <c r="D8" s="12"/>
      <c r="E8" s="12"/>
      <c r="F8" s="12"/>
      <c r="G8" s="12"/>
      <c r="H8" s="12"/>
      <c r="I8" s="12"/>
      <c r="J8" s="12"/>
      <c r="K8" s="13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 t="s">
        <v>80</v>
      </c>
    </row>
    <row r="10" spans="1:12" ht="16.5" customHeight="1">
      <c r="A10" s="47" t="s">
        <v>0</v>
      </c>
      <c r="B10" s="47" t="s">
        <v>1</v>
      </c>
      <c r="C10" s="48" t="s">
        <v>72</v>
      </c>
      <c r="D10" s="48" t="s">
        <v>73</v>
      </c>
      <c r="E10" s="47" t="s">
        <v>75</v>
      </c>
      <c r="F10" s="47"/>
      <c r="G10" s="47"/>
      <c r="H10" s="47"/>
      <c r="I10" s="47"/>
      <c r="J10" s="47"/>
      <c r="K10" s="47"/>
      <c r="L10" s="47" t="s">
        <v>93</v>
      </c>
    </row>
    <row r="11" spans="1:12">
      <c r="A11" s="47"/>
      <c r="B11" s="47"/>
      <c r="C11" s="49"/>
      <c r="D11" s="49"/>
      <c r="E11" s="47" t="s">
        <v>74</v>
      </c>
      <c r="F11" s="47" t="s">
        <v>2</v>
      </c>
      <c r="G11" s="47"/>
      <c r="H11" s="47"/>
      <c r="I11" s="47"/>
      <c r="J11" s="47"/>
      <c r="K11" s="47"/>
      <c r="L11" s="47"/>
    </row>
    <row r="12" spans="1:12">
      <c r="A12" s="47"/>
      <c r="B12" s="47"/>
      <c r="C12" s="50"/>
      <c r="D12" s="50"/>
      <c r="E12" s="47"/>
      <c r="F12" s="3">
        <v>2015</v>
      </c>
      <c r="G12" s="3">
        <v>2016</v>
      </c>
      <c r="H12" s="3">
        <v>2017</v>
      </c>
      <c r="I12" s="3">
        <v>2018</v>
      </c>
      <c r="J12" s="3">
        <v>2019</v>
      </c>
      <c r="K12" s="3">
        <v>2020</v>
      </c>
      <c r="L12" s="47"/>
    </row>
    <row r="13" spans="1:12">
      <c r="A13" s="55" t="s">
        <v>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20"/>
    </row>
    <row r="14" spans="1:12" ht="26.25" customHeight="1">
      <c r="A14" s="21" t="s">
        <v>92</v>
      </c>
      <c r="B14" s="26" t="s">
        <v>85</v>
      </c>
      <c r="C14" s="21"/>
      <c r="D14" s="48" t="s">
        <v>7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48" t="s">
        <v>94</v>
      </c>
    </row>
    <row r="15" spans="1:12" ht="44.25" customHeight="1">
      <c r="A15" s="20" t="s">
        <v>4</v>
      </c>
      <c r="B15" s="4" t="s">
        <v>5</v>
      </c>
      <c r="C15" s="20" t="s">
        <v>6</v>
      </c>
      <c r="D15" s="49"/>
      <c r="E15" s="20" t="s">
        <v>8</v>
      </c>
      <c r="F15" s="20" t="s">
        <v>8</v>
      </c>
      <c r="G15" s="20" t="s">
        <v>8</v>
      </c>
      <c r="H15" s="20" t="s">
        <v>8</v>
      </c>
      <c r="I15" s="20" t="s">
        <v>8</v>
      </c>
      <c r="J15" s="20" t="s">
        <v>8</v>
      </c>
      <c r="K15" s="20" t="s">
        <v>8</v>
      </c>
      <c r="L15" s="49"/>
    </row>
    <row r="16" spans="1:12" ht="78.75" customHeight="1">
      <c r="A16" s="20" t="s">
        <v>9</v>
      </c>
      <c r="B16" s="4" t="s">
        <v>10</v>
      </c>
      <c r="C16" s="20" t="s">
        <v>11</v>
      </c>
      <c r="D16" s="49"/>
      <c r="E16" s="20" t="s">
        <v>8</v>
      </c>
      <c r="F16" s="20" t="s">
        <v>8</v>
      </c>
      <c r="G16" s="20" t="s">
        <v>8</v>
      </c>
      <c r="H16" s="20" t="s">
        <v>8</v>
      </c>
      <c r="I16" s="20" t="s">
        <v>8</v>
      </c>
      <c r="J16" s="20" t="s">
        <v>8</v>
      </c>
      <c r="K16" s="20" t="s">
        <v>8</v>
      </c>
      <c r="L16" s="49"/>
    </row>
    <row r="17" spans="1:12" ht="45" customHeight="1">
      <c r="A17" s="20" t="s">
        <v>12</v>
      </c>
      <c r="B17" s="4" t="s">
        <v>13</v>
      </c>
      <c r="C17" s="20" t="s">
        <v>14</v>
      </c>
      <c r="D17" s="49"/>
      <c r="E17" s="20" t="s">
        <v>8</v>
      </c>
      <c r="F17" s="20" t="s">
        <v>8</v>
      </c>
      <c r="G17" s="20" t="s">
        <v>8</v>
      </c>
      <c r="H17" s="20" t="s">
        <v>8</v>
      </c>
      <c r="I17" s="20" t="s">
        <v>8</v>
      </c>
      <c r="J17" s="20" t="s">
        <v>8</v>
      </c>
      <c r="K17" s="20" t="s">
        <v>8</v>
      </c>
      <c r="L17" s="49"/>
    </row>
    <row r="18" spans="1:12" ht="60">
      <c r="A18" s="20" t="s">
        <v>15</v>
      </c>
      <c r="B18" s="4" t="s">
        <v>16</v>
      </c>
      <c r="C18" s="20" t="s">
        <v>14</v>
      </c>
      <c r="D18" s="49"/>
      <c r="E18" s="20" t="s">
        <v>8</v>
      </c>
      <c r="F18" s="20" t="s">
        <v>8</v>
      </c>
      <c r="G18" s="20" t="s">
        <v>8</v>
      </c>
      <c r="H18" s="20" t="s">
        <v>8</v>
      </c>
      <c r="I18" s="20" t="s">
        <v>8</v>
      </c>
      <c r="J18" s="20" t="s">
        <v>8</v>
      </c>
      <c r="K18" s="20" t="s">
        <v>8</v>
      </c>
      <c r="L18" s="49"/>
    </row>
    <row r="19" spans="1:12" ht="28.5" customHeight="1">
      <c r="A19" s="21" t="s">
        <v>91</v>
      </c>
      <c r="B19" s="26" t="s">
        <v>107</v>
      </c>
      <c r="C19" s="21"/>
      <c r="D19" s="49"/>
      <c r="E19" s="21">
        <f>SUM(E20:E27)</f>
        <v>1830</v>
      </c>
      <c r="F19" s="21">
        <f t="shared" ref="F19:K19" si="0">SUM(F20:F27)</f>
        <v>0</v>
      </c>
      <c r="G19" s="21">
        <f t="shared" si="0"/>
        <v>0</v>
      </c>
      <c r="H19" s="21">
        <f t="shared" si="0"/>
        <v>0</v>
      </c>
      <c r="I19" s="21">
        <f t="shared" si="0"/>
        <v>0</v>
      </c>
      <c r="J19" s="21">
        <f t="shared" si="0"/>
        <v>960</v>
      </c>
      <c r="K19" s="21">
        <f t="shared" si="0"/>
        <v>870</v>
      </c>
      <c r="L19" s="49"/>
    </row>
    <row r="20" spans="1:12" ht="24" customHeight="1">
      <c r="A20" s="20" t="s">
        <v>18</v>
      </c>
      <c r="B20" s="4" t="s">
        <v>19</v>
      </c>
      <c r="C20" s="20" t="s">
        <v>44</v>
      </c>
      <c r="D20" s="49"/>
      <c r="E20" s="20">
        <f>SUM(F20:K20)</f>
        <v>120</v>
      </c>
      <c r="F20" s="20">
        <v>0</v>
      </c>
      <c r="G20" s="20">
        <v>0</v>
      </c>
      <c r="H20" s="20">
        <v>0</v>
      </c>
      <c r="I20" s="36">
        <v>0</v>
      </c>
      <c r="J20" s="36">
        <v>60</v>
      </c>
      <c r="K20" s="36">
        <v>60</v>
      </c>
      <c r="L20" s="49"/>
    </row>
    <row r="21" spans="1:12" ht="18.75" customHeight="1">
      <c r="A21" s="20" t="s">
        <v>20</v>
      </c>
      <c r="B21" s="4" t="s">
        <v>21</v>
      </c>
      <c r="C21" s="25" t="s">
        <v>44</v>
      </c>
      <c r="D21" s="49"/>
      <c r="E21" s="20">
        <f t="shared" ref="E21:E27" si="1">SUM(F21:K21)</f>
        <v>120</v>
      </c>
      <c r="F21" s="20">
        <v>0</v>
      </c>
      <c r="G21" s="20">
        <v>0</v>
      </c>
      <c r="H21" s="20">
        <v>0</v>
      </c>
      <c r="I21" s="36">
        <v>0</v>
      </c>
      <c r="J21" s="36">
        <v>60</v>
      </c>
      <c r="K21" s="36">
        <v>60</v>
      </c>
      <c r="L21" s="49"/>
    </row>
    <row r="22" spans="1:12" ht="39.75" customHeight="1">
      <c r="A22" s="20" t="s">
        <v>22</v>
      </c>
      <c r="B22" s="4" t="s">
        <v>23</v>
      </c>
      <c r="C22" s="25" t="s">
        <v>44</v>
      </c>
      <c r="D22" s="49"/>
      <c r="E22" s="20">
        <f t="shared" si="1"/>
        <v>175</v>
      </c>
      <c r="F22" s="20">
        <v>0</v>
      </c>
      <c r="G22" s="20">
        <v>0</v>
      </c>
      <c r="H22" s="20">
        <v>0</v>
      </c>
      <c r="I22" s="36">
        <v>0</v>
      </c>
      <c r="J22" s="36">
        <v>175</v>
      </c>
      <c r="K22" s="36">
        <v>0</v>
      </c>
      <c r="L22" s="49"/>
    </row>
    <row r="23" spans="1:12" ht="48" customHeight="1">
      <c r="A23" s="20" t="s">
        <v>24</v>
      </c>
      <c r="B23" s="4" t="s">
        <v>25</v>
      </c>
      <c r="C23" s="25" t="s">
        <v>44</v>
      </c>
      <c r="D23" s="49"/>
      <c r="E23" s="20">
        <f t="shared" si="1"/>
        <v>200</v>
      </c>
      <c r="F23" s="20">
        <v>0</v>
      </c>
      <c r="G23" s="20">
        <v>0</v>
      </c>
      <c r="H23" s="20">
        <v>0</v>
      </c>
      <c r="I23" s="36">
        <v>0</v>
      </c>
      <c r="J23" s="36">
        <v>0</v>
      </c>
      <c r="K23" s="36">
        <v>200</v>
      </c>
      <c r="L23" s="49"/>
    </row>
    <row r="24" spans="1:12" ht="29.25" customHeight="1">
      <c r="A24" s="20" t="s">
        <v>26</v>
      </c>
      <c r="B24" s="4" t="s">
        <v>27</v>
      </c>
      <c r="C24" s="25" t="s">
        <v>44</v>
      </c>
      <c r="D24" s="49"/>
      <c r="E24" s="20">
        <f t="shared" si="1"/>
        <v>50</v>
      </c>
      <c r="F24" s="20">
        <v>0</v>
      </c>
      <c r="G24" s="20">
        <v>0</v>
      </c>
      <c r="H24" s="20">
        <v>0</v>
      </c>
      <c r="I24" s="36">
        <v>0</v>
      </c>
      <c r="J24" s="36">
        <v>50</v>
      </c>
      <c r="K24" s="36">
        <v>0</v>
      </c>
      <c r="L24" s="49"/>
    </row>
    <row r="25" spans="1:12" ht="39" customHeight="1">
      <c r="A25" s="20" t="s">
        <v>28</v>
      </c>
      <c r="B25" s="4" t="s">
        <v>29</v>
      </c>
      <c r="C25" s="25" t="s">
        <v>44</v>
      </c>
      <c r="D25" s="49"/>
      <c r="E25" s="20">
        <f t="shared" si="1"/>
        <v>600</v>
      </c>
      <c r="F25" s="20">
        <v>0</v>
      </c>
      <c r="G25" s="20">
        <v>0</v>
      </c>
      <c r="H25" s="20">
        <v>0</v>
      </c>
      <c r="I25" s="36">
        <v>0</v>
      </c>
      <c r="J25" s="36">
        <v>300</v>
      </c>
      <c r="K25" s="36">
        <v>300</v>
      </c>
      <c r="L25" s="49"/>
    </row>
    <row r="26" spans="1:12" ht="14.25" customHeight="1">
      <c r="A26" s="20" t="s">
        <v>30</v>
      </c>
      <c r="B26" s="4" t="s">
        <v>31</v>
      </c>
      <c r="C26" s="25" t="s">
        <v>44</v>
      </c>
      <c r="D26" s="49"/>
      <c r="E26" s="20">
        <f t="shared" si="1"/>
        <v>315</v>
      </c>
      <c r="F26" s="20">
        <v>0</v>
      </c>
      <c r="G26" s="20">
        <v>0</v>
      </c>
      <c r="H26" s="20">
        <v>0</v>
      </c>
      <c r="I26" s="36">
        <v>0</v>
      </c>
      <c r="J26" s="36">
        <v>315</v>
      </c>
      <c r="K26" s="36">
        <v>0</v>
      </c>
      <c r="L26" s="49"/>
    </row>
    <row r="27" spans="1:12" ht="42" customHeight="1">
      <c r="A27" s="20" t="s">
        <v>32</v>
      </c>
      <c r="B27" s="4" t="s">
        <v>33</v>
      </c>
      <c r="C27" s="25" t="s">
        <v>44</v>
      </c>
      <c r="D27" s="49"/>
      <c r="E27" s="20">
        <f t="shared" si="1"/>
        <v>250</v>
      </c>
      <c r="F27" s="20">
        <v>0</v>
      </c>
      <c r="G27" s="20">
        <v>0</v>
      </c>
      <c r="H27" s="20">
        <v>0</v>
      </c>
      <c r="I27" s="36">
        <v>0</v>
      </c>
      <c r="J27" s="36">
        <v>0</v>
      </c>
      <c r="K27" s="36">
        <v>250</v>
      </c>
      <c r="L27" s="49"/>
    </row>
    <row r="28" spans="1:12" ht="34.5" customHeight="1">
      <c r="A28" s="21" t="s">
        <v>90</v>
      </c>
      <c r="B28" s="26" t="s">
        <v>108</v>
      </c>
      <c r="C28" s="26"/>
      <c r="D28" s="49"/>
      <c r="E28" s="21">
        <f t="shared" ref="E28:K28" si="2">SUM(E29:E32)</f>
        <v>4357.75</v>
      </c>
      <c r="F28" s="24">
        <f t="shared" si="2"/>
        <v>160.25</v>
      </c>
      <c r="G28" s="24">
        <f t="shared" si="2"/>
        <v>0</v>
      </c>
      <c r="H28" s="24">
        <f t="shared" si="2"/>
        <v>297.5</v>
      </c>
      <c r="I28" s="27">
        <f t="shared" si="2"/>
        <v>0</v>
      </c>
      <c r="J28" s="27">
        <f t="shared" si="2"/>
        <v>650</v>
      </c>
      <c r="K28" s="27">
        <f t="shared" si="2"/>
        <v>3250</v>
      </c>
      <c r="L28" s="49"/>
    </row>
    <row r="29" spans="1:12" ht="29.25" customHeight="1">
      <c r="A29" s="20" t="s">
        <v>36</v>
      </c>
      <c r="B29" s="4" t="s">
        <v>37</v>
      </c>
      <c r="C29" s="25" t="s">
        <v>44</v>
      </c>
      <c r="D29" s="49"/>
      <c r="E29" s="20">
        <f>SUM(F29:K29)</f>
        <v>500</v>
      </c>
      <c r="F29" s="20">
        <v>0</v>
      </c>
      <c r="G29" s="20">
        <v>0</v>
      </c>
      <c r="H29" s="20">
        <v>0</v>
      </c>
      <c r="I29" s="36">
        <v>0</v>
      </c>
      <c r="J29" s="36">
        <v>250</v>
      </c>
      <c r="K29" s="36">
        <v>250</v>
      </c>
      <c r="L29" s="49"/>
    </row>
    <row r="30" spans="1:12" ht="27.75" customHeight="1">
      <c r="A30" s="20" t="s">
        <v>38</v>
      </c>
      <c r="B30" s="4" t="s">
        <v>39</v>
      </c>
      <c r="C30" s="25" t="s">
        <v>44</v>
      </c>
      <c r="D30" s="49"/>
      <c r="E30" s="20">
        <f t="shared" ref="E30:E31" si="3">SUM(F30:K30)</f>
        <v>2500</v>
      </c>
      <c r="F30" s="20">
        <v>0</v>
      </c>
      <c r="G30" s="20">
        <v>0</v>
      </c>
      <c r="H30" s="20">
        <v>0</v>
      </c>
      <c r="I30" s="36">
        <v>0</v>
      </c>
      <c r="J30" s="36">
        <v>0</v>
      </c>
      <c r="K30" s="36">
        <v>2500</v>
      </c>
      <c r="L30" s="49"/>
    </row>
    <row r="31" spans="1:12" ht="30.75" customHeight="1">
      <c r="A31" s="20" t="s">
        <v>40</v>
      </c>
      <c r="B31" s="4" t="s">
        <v>41</v>
      </c>
      <c r="C31" s="25" t="s">
        <v>44</v>
      </c>
      <c r="D31" s="49"/>
      <c r="E31" s="20">
        <f t="shared" si="3"/>
        <v>400</v>
      </c>
      <c r="F31" s="20">
        <v>0</v>
      </c>
      <c r="G31" s="20">
        <v>0</v>
      </c>
      <c r="H31" s="20">
        <v>0</v>
      </c>
      <c r="I31" s="36">
        <v>0</v>
      </c>
      <c r="J31" s="36">
        <v>400</v>
      </c>
      <c r="K31" s="36">
        <v>0</v>
      </c>
      <c r="L31" s="49"/>
    </row>
    <row r="32" spans="1:12" ht="25.5" customHeight="1">
      <c r="A32" s="25" t="s">
        <v>95</v>
      </c>
      <c r="B32" s="4" t="s">
        <v>96</v>
      </c>
      <c r="C32" s="25" t="s">
        <v>44</v>
      </c>
      <c r="D32" s="49"/>
      <c r="E32" s="25">
        <f t="shared" ref="E32" si="4">SUM(F32:K32)</f>
        <v>957.75</v>
      </c>
      <c r="F32" s="25">
        <v>160.25</v>
      </c>
      <c r="G32" s="25">
        <v>0</v>
      </c>
      <c r="H32" s="25">
        <v>297.5</v>
      </c>
      <c r="I32" s="36">
        <v>0</v>
      </c>
      <c r="J32" s="36">
        <v>0</v>
      </c>
      <c r="K32" s="36">
        <v>500</v>
      </c>
      <c r="L32" s="49"/>
    </row>
    <row r="33" spans="1:12" ht="45.75" customHeight="1">
      <c r="A33" s="21" t="s">
        <v>87</v>
      </c>
      <c r="B33" s="26" t="s">
        <v>109</v>
      </c>
      <c r="C33" s="21" t="s">
        <v>44</v>
      </c>
      <c r="D33" s="49"/>
      <c r="E33" s="21">
        <f>SUM(F33:K33)</f>
        <v>1100</v>
      </c>
      <c r="F33" s="21">
        <v>1100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49"/>
    </row>
    <row r="34" spans="1:12" ht="18.75" customHeight="1">
      <c r="A34" s="60" t="s">
        <v>88</v>
      </c>
      <c r="B34" s="52" t="s">
        <v>115</v>
      </c>
      <c r="C34" s="60" t="s">
        <v>66</v>
      </c>
      <c r="D34" s="31" t="s">
        <v>106</v>
      </c>
      <c r="E34" s="31">
        <f>SUM(F34:K34)</f>
        <v>2463.6000000000004</v>
      </c>
      <c r="F34" s="31">
        <v>0</v>
      </c>
      <c r="G34" s="27">
        <v>0</v>
      </c>
      <c r="H34" s="27">
        <v>0</v>
      </c>
      <c r="I34" s="27">
        <f>SUM(I35:I36)</f>
        <v>821.2</v>
      </c>
      <c r="J34" s="27">
        <f t="shared" ref="J34:K34" si="5">SUM(J35:J36)</f>
        <v>821.2</v>
      </c>
      <c r="K34" s="27">
        <f t="shared" si="5"/>
        <v>821.2</v>
      </c>
      <c r="L34" s="49"/>
    </row>
    <row r="35" spans="1:12" ht="26.25" customHeight="1">
      <c r="A35" s="61"/>
      <c r="B35" s="53"/>
      <c r="C35" s="61"/>
      <c r="D35" s="32" t="s">
        <v>7</v>
      </c>
      <c r="E35" s="31">
        <f t="shared" ref="E35:E36" si="6">SUM(F35:K35)</f>
        <v>1231.8000000000002</v>
      </c>
      <c r="F35" s="31">
        <v>0</v>
      </c>
      <c r="G35" s="27">
        <v>0</v>
      </c>
      <c r="H35" s="27">
        <v>0</v>
      </c>
      <c r="I35" s="27">
        <v>410.6</v>
      </c>
      <c r="J35" s="27">
        <f>I35</f>
        <v>410.6</v>
      </c>
      <c r="K35" s="27">
        <f>J35</f>
        <v>410.6</v>
      </c>
      <c r="L35" s="49"/>
    </row>
    <row r="36" spans="1:12" ht="69" customHeight="1">
      <c r="A36" s="62"/>
      <c r="B36" s="54"/>
      <c r="C36" s="62"/>
      <c r="D36" s="32" t="s">
        <v>105</v>
      </c>
      <c r="E36" s="31">
        <f t="shared" si="6"/>
        <v>1231.8000000000002</v>
      </c>
      <c r="F36" s="31"/>
      <c r="G36" s="27"/>
      <c r="H36" s="27"/>
      <c r="I36" s="27">
        <v>410.6</v>
      </c>
      <c r="J36" s="27">
        <f>I36</f>
        <v>410.6</v>
      </c>
      <c r="K36" s="27">
        <f>J36</f>
        <v>410.6</v>
      </c>
      <c r="L36" s="49"/>
    </row>
    <row r="37" spans="1:12" ht="30.75" customHeight="1">
      <c r="A37" s="21" t="s">
        <v>89</v>
      </c>
      <c r="B37" s="26" t="s">
        <v>110</v>
      </c>
      <c r="C37" s="21" t="s">
        <v>47</v>
      </c>
      <c r="D37" s="32" t="s">
        <v>7</v>
      </c>
      <c r="E37" s="21">
        <f>SUM(F37:K37)</f>
        <v>825</v>
      </c>
      <c r="F37" s="21">
        <v>0</v>
      </c>
      <c r="G37" s="27">
        <v>0</v>
      </c>
      <c r="H37" s="27">
        <v>0</v>
      </c>
      <c r="I37" s="27">
        <v>0</v>
      </c>
      <c r="J37" s="27">
        <v>550</v>
      </c>
      <c r="K37" s="27">
        <v>275</v>
      </c>
      <c r="L37" s="49"/>
    </row>
    <row r="38" spans="1:12" ht="18" customHeight="1">
      <c r="A38" s="51" t="s">
        <v>104</v>
      </c>
      <c r="B38" s="52" t="s">
        <v>112</v>
      </c>
      <c r="C38" s="51" t="s">
        <v>44</v>
      </c>
      <c r="D38" s="31" t="s">
        <v>106</v>
      </c>
      <c r="E38" s="8">
        <f>SUM(F38:K38)</f>
        <v>192075.8</v>
      </c>
      <c r="F38" s="31">
        <f t="shared" ref="F38" si="7">SUM(F39:F40)</f>
        <v>11707.6</v>
      </c>
      <c r="G38" s="31">
        <v>11287.8</v>
      </c>
      <c r="H38" s="31">
        <f t="shared" ref="H38" si="8">SUM(H39:H40)</f>
        <v>22696.7</v>
      </c>
      <c r="I38" s="31">
        <f t="shared" ref="I38:K38" si="9">SUM(I39:I40)</f>
        <v>40981.300000000003</v>
      </c>
      <c r="J38" s="31">
        <f t="shared" si="9"/>
        <v>52701.2</v>
      </c>
      <c r="K38" s="31">
        <f t="shared" si="9"/>
        <v>52701.2</v>
      </c>
      <c r="L38" s="50"/>
    </row>
    <row r="39" spans="1:12" ht="30" customHeight="1">
      <c r="A39" s="51"/>
      <c r="B39" s="53"/>
      <c r="C39" s="51"/>
      <c r="D39" s="32" t="s">
        <v>7</v>
      </c>
      <c r="E39" s="31">
        <f t="shared" ref="E39:E40" si="10">SUM(F39:K39)</f>
        <v>77929.3</v>
      </c>
      <c r="F39" s="8">
        <v>11707.6</v>
      </c>
      <c r="G39" s="31">
        <v>11287.8</v>
      </c>
      <c r="H39" s="31">
        <f>22696.7-10144.2</f>
        <v>12552.5</v>
      </c>
      <c r="I39" s="27">
        <v>12075</v>
      </c>
      <c r="J39" s="38">
        <v>15153.2</v>
      </c>
      <c r="K39" s="38">
        <f>J39</f>
        <v>15153.2</v>
      </c>
      <c r="L39" s="33"/>
    </row>
    <row r="40" spans="1:12" ht="69" customHeight="1">
      <c r="A40" s="51"/>
      <c r="B40" s="54"/>
      <c r="C40" s="51"/>
      <c r="D40" s="32" t="s">
        <v>105</v>
      </c>
      <c r="E40" s="31">
        <f t="shared" si="10"/>
        <v>114146.5</v>
      </c>
      <c r="F40" s="8">
        <v>0</v>
      </c>
      <c r="G40" s="31">
        <v>0</v>
      </c>
      <c r="H40" s="31">
        <v>10144.200000000001</v>
      </c>
      <c r="I40" s="27">
        <v>28906.3</v>
      </c>
      <c r="J40" s="39">
        <v>37548</v>
      </c>
      <c r="K40" s="39">
        <f>J40</f>
        <v>37548</v>
      </c>
      <c r="L40" s="33"/>
    </row>
    <row r="41" spans="1:12" ht="24" customHeight="1">
      <c r="A41" s="20"/>
      <c r="B41" s="44" t="s">
        <v>51</v>
      </c>
      <c r="C41" s="45"/>
      <c r="D41" s="46"/>
      <c r="E41" s="14">
        <f>E14+E19+E28+E33+E37+E38+E34</f>
        <v>202652.15</v>
      </c>
      <c r="F41" s="14">
        <f t="shared" ref="F41:K41" si="11">F14+F19+F28+F33+F37+F38+F34</f>
        <v>12967.85</v>
      </c>
      <c r="G41" s="14">
        <f t="shared" si="11"/>
        <v>11287.8</v>
      </c>
      <c r="H41" s="14">
        <f t="shared" si="11"/>
        <v>22994.2</v>
      </c>
      <c r="I41" s="14">
        <f t="shared" si="11"/>
        <v>41802.5</v>
      </c>
      <c r="J41" s="14">
        <f t="shared" si="11"/>
        <v>55682.399999999994</v>
      </c>
      <c r="K41" s="14">
        <f t="shared" si="11"/>
        <v>57917.399999999994</v>
      </c>
      <c r="L41" s="20"/>
    </row>
    <row r="42" spans="1:12" ht="31.5" customHeight="1">
      <c r="A42" s="56" t="s">
        <v>52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20"/>
    </row>
    <row r="43" spans="1:12" ht="33" customHeight="1">
      <c r="A43" s="21" t="s">
        <v>92</v>
      </c>
      <c r="B43" s="26" t="s">
        <v>107</v>
      </c>
      <c r="C43" s="21"/>
      <c r="D43" s="21"/>
      <c r="E43" s="21">
        <f>SUM(E44:E47)</f>
        <v>2004.6</v>
      </c>
      <c r="F43" s="21">
        <f t="shared" ref="F43:K43" si="12">SUM(F44:F47)</f>
        <v>0</v>
      </c>
      <c r="G43" s="21">
        <f t="shared" si="12"/>
        <v>0</v>
      </c>
      <c r="H43" s="21">
        <f t="shared" si="12"/>
        <v>0</v>
      </c>
      <c r="I43" s="21">
        <f t="shared" si="12"/>
        <v>0</v>
      </c>
      <c r="J43" s="21">
        <f t="shared" si="12"/>
        <v>929.6</v>
      </c>
      <c r="K43" s="21">
        <f t="shared" si="12"/>
        <v>1075</v>
      </c>
      <c r="L43" s="48" t="s">
        <v>94</v>
      </c>
    </row>
    <row r="44" spans="1:12" ht="36">
      <c r="A44" s="20" t="s">
        <v>4</v>
      </c>
      <c r="B44" s="4" t="s">
        <v>54</v>
      </c>
      <c r="C44" s="25" t="s">
        <v>44</v>
      </c>
      <c r="D44" s="48" t="s">
        <v>56</v>
      </c>
      <c r="E44" s="20">
        <f>SUM(F44:K44)</f>
        <v>166.6</v>
      </c>
      <c r="F44" s="20">
        <v>0</v>
      </c>
      <c r="G44" s="20">
        <v>0</v>
      </c>
      <c r="H44" s="36">
        <v>0</v>
      </c>
      <c r="I44" s="36">
        <v>0</v>
      </c>
      <c r="J44" s="36">
        <v>74.599999999999994</v>
      </c>
      <c r="K44" s="36">
        <v>92</v>
      </c>
      <c r="L44" s="49"/>
    </row>
    <row r="45" spans="1:12">
      <c r="A45" s="20" t="s">
        <v>57</v>
      </c>
      <c r="B45" s="4" t="s">
        <v>58</v>
      </c>
      <c r="C45" s="25" t="s">
        <v>44</v>
      </c>
      <c r="D45" s="49"/>
      <c r="E45" s="20">
        <f t="shared" ref="E45:E61" si="13">SUM(F45:K45)</f>
        <v>400</v>
      </c>
      <c r="F45" s="20">
        <v>0</v>
      </c>
      <c r="G45" s="20">
        <v>0</v>
      </c>
      <c r="H45" s="36">
        <v>0</v>
      </c>
      <c r="I45" s="36">
        <v>0</v>
      </c>
      <c r="J45" s="36">
        <v>200</v>
      </c>
      <c r="K45" s="36">
        <v>200</v>
      </c>
      <c r="L45" s="49"/>
    </row>
    <row r="46" spans="1:12">
      <c r="A46" s="20" t="s">
        <v>12</v>
      </c>
      <c r="B46" s="4" t="s">
        <v>59</v>
      </c>
      <c r="C46" s="25" t="s">
        <v>44</v>
      </c>
      <c r="D46" s="49"/>
      <c r="E46" s="20">
        <f t="shared" si="13"/>
        <v>650</v>
      </c>
      <c r="F46" s="20">
        <v>0</v>
      </c>
      <c r="G46" s="20">
        <v>0</v>
      </c>
      <c r="H46" s="36">
        <v>0</v>
      </c>
      <c r="I46" s="36">
        <v>0</v>
      </c>
      <c r="J46" s="36">
        <v>300</v>
      </c>
      <c r="K46" s="36">
        <v>350</v>
      </c>
      <c r="L46" s="49"/>
    </row>
    <row r="47" spans="1:12" ht="24">
      <c r="A47" s="20" t="s">
        <v>15</v>
      </c>
      <c r="B47" s="4" t="s">
        <v>60</v>
      </c>
      <c r="C47" s="25" t="s">
        <v>44</v>
      </c>
      <c r="D47" s="49"/>
      <c r="E47" s="20">
        <f t="shared" si="13"/>
        <v>788</v>
      </c>
      <c r="F47" s="20">
        <v>0</v>
      </c>
      <c r="G47" s="20">
        <v>0</v>
      </c>
      <c r="H47" s="36">
        <v>0</v>
      </c>
      <c r="I47" s="36">
        <v>0</v>
      </c>
      <c r="J47" s="36">
        <v>355</v>
      </c>
      <c r="K47" s="36">
        <f>358+75</f>
        <v>433</v>
      </c>
      <c r="L47" s="49"/>
    </row>
    <row r="48" spans="1:12" ht="39" customHeight="1">
      <c r="A48" s="21" t="s">
        <v>91</v>
      </c>
      <c r="B48" s="26" t="s">
        <v>108</v>
      </c>
      <c r="C48" s="21"/>
      <c r="D48" s="49"/>
      <c r="E48" s="21">
        <f t="shared" ref="E48:K48" si="14">SUM(E49:E49)</f>
        <v>500</v>
      </c>
      <c r="F48" s="21">
        <f t="shared" si="14"/>
        <v>0</v>
      </c>
      <c r="G48" s="21">
        <f t="shared" si="14"/>
        <v>0</v>
      </c>
      <c r="H48" s="27">
        <f t="shared" si="14"/>
        <v>0</v>
      </c>
      <c r="I48" s="27">
        <f t="shared" si="14"/>
        <v>0</v>
      </c>
      <c r="J48" s="27">
        <f t="shared" si="14"/>
        <v>0</v>
      </c>
      <c r="K48" s="27">
        <f t="shared" si="14"/>
        <v>500</v>
      </c>
      <c r="L48" s="49"/>
    </row>
    <row r="49" spans="1:12" ht="18" customHeight="1">
      <c r="A49" s="20" t="s">
        <v>18</v>
      </c>
      <c r="B49" s="4" t="s">
        <v>62</v>
      </c>
      <c r="C49" s="25" t="s">
        <v>44</v>
      </c>
      <c r="D49" s="49"/>
      <c r="E49" s="20">
        <f t="shared" si="13"/>
        <v>500</v>
      </c>
      <c r="F49" s="20">
        <v>0</v>
      </c>
      <c r="G49" s="20">
        <v>0</v>
      </c>
      <c r="H49" s="36">
        <v>0</v>
      </c>
      <c r="I49" s="36">
        <v>0</v>
      </c>
      <c r="J49" s="36">
        <v>0</v>
      </c>
      <c r="K49" s="36">
        <v>500</v>
      </c>
      <c r="L49" s="49"/>
    </row>
    <row r="50" spans="1:12" ht="36" customHeight="1">
      <c r="A50" s="21" t="s">
        <v>90</v>
      </c>
      <c r="B50" s="26" t="s">
        <v>109</v>
      </c>
      <c r="C50" s="21" t="s">
        <v>44</v>
      </c>
      <c r="D50" s="49"/>
      <c r="E50" s="21">
        <f t="shared" ref="E50" si="15">SUM(F50:K50)</f>
        <v>1703.75</v>
      </c>
      <c r="F50" s="21">
        <v>1703.75</v>
      </c>
      <c r="G50" s="21">
        <v>0</v>
      </c>
      <c r="H50" s="27">
        <v>0</v>
      </c>
      <c r="I50" s="27">
        <v>0</v>
      </c>
      <c r="J50" s="27">
        <v>0</v>
      </c>
      <c r="K50" s="27">
        <v>0</v>
      </c>
      <c r="L50" s="49"/>
    </row>
    <row r="51" spans="1:12" ht="27.75" customHeight="1">
      <c r="A51" s="21" t="s">
        <v>87</v>
      </c>
      <c r="B51" s="26" t="s">
        <v>110</v>
      </c>
      <c r="C51" s="21" t="s">
        <v>44</v>
      </c>
      <c r="D51" s="49"/>
      <c r="E51" s="21">
        <f t="shared" si="13"/>
        <v>550</v>
      </c>
      <c r="F51" s="21">
        <v>0</v>
      </c>
      <c r="G51" s="21">
        <v>0</v>
      </c>
      <c r="H51" s="21">
        <v>0</v>
      </c>
      <c r="I51" s="21">
        <v>0</v>
      </c>
      <c r="J51" s="21">
        <v>275</v>
      </c>
      <c r="K51" s="21">
        <v>275</v>
      </c>
      <c r="L51" s="49"/>
    </row>
    <row r="52" spans="1:12" ht="40.5" customHeight="1">
      <c r="A52" s="31" t="s">
        <v>88</v>
      </c>
      <c r="B52" s="5" t="s">
        <v>115</v>
      </c>
      <c r="C52" s="31" t="s">
        <v>66</v>
      </c>
      <c r="D52" s="49"/>
      <c r="E52" s="31">
        <f t="shared" si="13"/>
        <v>1095.5999999999999</v>
      </c>
      <c r="F52" s="31">
        <v>0</v>
      </c>
      <c r="G52" s="31">
        <v>0</v>
      </c>
      <c r="H52" s="31">
        <v>0</v>
      </c>
      <c r="I52" s="31">
        <v>365.2</v>
      </c>
      <c r="J52" s="27">
        <f>I52</f>
        <v>365.2</v>
      </c>
      <c r="K52" s="27">
        <f>J52</f>
        <v>365.2</v>
      </c>
      <c r="L52" s="49"/>
    </row>
    <row r="53" spans="1:12" ht="27.75" customHeight="1">
      <c r="A53" s="21" t="s">
        <v>89</v>
      </c>
      <c r="B53" s="26" t="s">
        <v>111</v>
      </c>
      <c r="C53" s="21" t="s">
        <v>44</v>
      </c>
      <c r="D53" s="49"/>
      <c r="E53" s="21">
        <f t="shared" ref="E53:E54" si="16">SUM(F53:K53)</f>
        <v>180</v>
      </c>
      <c r="F53" s="21">
        <v>36</v>
      </c>
      <c r="G53" s="21">
        <v>0</v>
      </c>
      <c r="H53" s="21">
        <v>36</v>
      </c>
      <c r="I53" s="21">
        <v>36</v>
      </c>
      <c r="J53" s="21">
        <v>36</v>
      </c>
      <c r="K53" s="21">
        <v>36</v>
      </c>
      <c r="L53" s="49"/>
    </row>
    <row r="54" spans="1:12" ht="53.25" customHeight="1">
      <c r="A54" s="21" t="s">
        <v>104</v>
      </c>
      <c r="B54" s="26" t="s">
        <v>113</v>
      </c>
      <c r="C54" s="21" t="s">
        <v>44</v>
      </c>
      <c r="D54" s="50"/>
      <c r="E54" s="8">
        <f t="shared" si="16"/>
        <v>75915.569999999992</v>
      </c>
      <c r="F54" s="8">
        <v>13123.97</v>
      </c>
      <c r="G54" s="8">
        <v>10500</v>
      </c>
      <c r="H54" s="8">
        <v>10669.5</v>
      </c>
      <c r="I54" s="8">
        <v>10445.700000000001</v>
      </c>
      <c r="J54" s="38">
        <v>15588.2</v>
      </c>
      <c r="K54" s="38">
        <f>J54</f>
        <v>15588.2</v>
      </c>
      <c r="L54" s="50"/>
    </row>
    <row r="55" spans="1:12">
      <c r="A55" s="3"/>
      <c r="B55" s="44" t="s">
        <v>51</v>
      </c>
      <c r="C55" s="45"/>
      <c r="D55" s="46"/>
      <c r="E55" s="14">
        <f>E43+E48+E50+E51+E53+E54+E52</f>
        <v>81949.52</v>
      </c>
      <c r="F55" s="14">
        <f t="shared" ref="F55:K55" si="17">F43+F48+F50+F51+F53+F54+F52</f>
        <v>14863.72</v>
      </c>
      <c r="G55" s="14">
        <f t="shared" si="17"/>
        <v>10500</v>
      </c>
      <c r="H55" s="14">
        <f t="shared" si="17"/>
        <v>10705.5</v>
      </c>
      <c r="I55" s="14">
        <f t="shared" si="17"/>
        <v>10846.900000000001</v>
      </c>
      <c r="J55" s="14">
        <f t="shared" si="17"/>
        <v>17194</v>
      </c>
      <c r="K55" s="14">
        <f t="shared" si="17"/>
        <v>17839.400000000001</v>
      </c>
      <c r="L55" s="20"/>
    </row>
    <row r="56" spans="1:12">
      <c r="A56" s="57" t="s">
        <v>97</v>
      </c>
      <c r="B56" s="58"/>
      <c r="C56" s="58"/>
      <c r="D56" s="58"/>
      <c r="E56" s="58"/>
      <c r="F56" s="58"/>
      <c r="G56" s="58"/>
      <c r="H56" s="58"/>
      <c r="I56" s="58"/>
      <c r="J56" s="58"/>
      <c r="K56" s="59"/>
      <c r="L56" s="25"/>
    </row>
    <row r="57" spans="1:12" ht="108">
      <c r="A57" s="24" t="s">
        <v>92</v>
      </c>
      <c r="B57" s="5" t="s">
        <v>86</v>
      </c>
      <c r="C57" s="24" t="s">
        <v>44</v>
      </c>
      <c r="D57" s="32" t="s">
        <v>98</v>
      </c>
      <c r="E57" s="24">
        <f>SUM(F57:K57)</f>
        <v>14768.64</v>
      </c>
      <c r="F57" s="24">
        <v>0</v>
      </c>
      <c r="G57" s="24">
        <v>2800</v>
      </c>
      <c r="H57" s="24">
        <v>2797</v>
      </c>
      <c r="I57" s="27">
        <v>2400</v>
      </c>
      <c r="J57" s="24">
        <v>3314.56</v>
      </c>
      <c r="K57" s="24">
        <v>3457.08</v>
      </c>
      <c r="L57" s="22" t="s">
        <v>94</v>
      </c>
    </row>
    <row r="58" spans="1:12">
      <c r="A58" s="23"/>
      <c r="B58" s="44" t="s">
        <v>51</v>
      </c>
      <c r="C58" s="45"/>
      <c r="D58" s="46"/>
      <c r="E58" s="14">
        <f>E57</f>
        <v>14768.64</v>
      </c>
      <c r="F58" s="14">
        <f t="shared" ref="F58:K58" si="18">F57</f>
        <v>0</v>
      </c>
      <c r="G58" s="14">
        <f t="shared" si="18"/>
        <v>2800</v>
      </c>
      <c r="H58" s="14">
        <f t="shared" si="18"/>
        <v>2797</v>
      </c>
      <c r="I58" s="14">
        <f t="shared" si="18"/>
        <v>2400</v>
      </c>
      <c r="J58" s="14">
        <f t="shared" si="18"/>
        <v>3314.56</v>
      </c>
      <c r="K58" s="14">
        <f t="shared" si="18"/>
        <v>3457.08</v>
      </c>
      <c r="L58" s="25"/>
    </row>
    <row r="59" spans="1:12" ht="15" customHeight="1">
      <c r="A59" s="3"/>
      <c r="B59" s="51" t="s">
        <v>71</v>
      </c>
      <c r="C59" s="51"/>
      <c r="D59" s="51"/>
      <c r="E59" s="14">
        <f t="shared" si="13"/>
        <v>299370.30999999994</v>
      </c>
      <c r="F59" s="14">
        <f>SUM(F60:F63)</f>
        <v>27831.57</v>
      </c>
      <c r="G59" s="14">
        <f t="shared" ref="G59:K59" si="19">SUM(G60:G63)</f>
        <v>24587.8</v>
      </c>
      <c r="H59" s="14">
        <f t="shared" si="19"/>
        <v>36496.699999999997</v>
      </c>
      <c r="I59" s="14">
        <f t="shared" si="19"/>
        <v>55049.399999999994</v>
      </c>
      <c r="J59" s="14">
        <f t="shared" si="19"/>
        <v>76190.959999999992</v>
      </c>
      <c r="K59" s="14">
        <f t="shared" si="19"/>
        <v>79213.88</v>
      </c>
      <c r="L59" s="20"/>
    </row>
    <row r="60" spans="1:12">
      <c r="A60" s="3"/>
      <c r="B60" s="41" t="s">
        <v>7</v>
      </c>
      <c r="C60" s="42"/>
      <c r="D60" s="43"/>
      <c r="E60" s="8">
        <f>E14+E19+E28+E33+E35+E39+E37</f>
        <v>87273.85</v>
      </c>
      <c r="F60" s="8">
        <f t="shared" ref="F60:K60" si="20">F14+F19+F28+F33+F35+F39+F37</f>
        <v>12967.85</v>
      </c>
      <c r="G60" s="8">
        <f t="shared" si="20"/>
        <v>11287.8</v>
      </c>
      <c r="H60" s="8">
        <f t="shared" si="20"/>
        <v>12850</v>
      </c>
      <c r="I60" s="8">
        <f t="shared" si="20"/>
        <v>12485.6</v>
      </c>
      <c r="J60" s="8">
        <f t="shared" si="20"/>
        <v>17723.8</v>
      </c>
      <c r="K60" s="8">
        <f t="shared" si="20"/>
        <v>19958.800000000003</v>
      </c>
      <c r="L60" s="20"/>
    </row>
    <row r="61" spans="1:12" ht="15.75" customHeight="1">
      <c r="A61" s="3"/>
      <c r="B61" s="41" t="s">
        <v>56</v>
      </c>
      <c r="C61" s="42"/>
      <c r="D61" s="43"/>
      <c r="E61" s="8">
        <f t="shared" si="13"/>
        <v>81949.52</v>
      </c>
      <c r="F61" s="8">
        <f>F55</f>
        <v>14863.72</v>
      </c>
      <c r="G61" s="8">
        <f t="shared" ref="G61:K61" si="21">G55</f>
        <v>10500</v>
      </c>
      <c r="H61" s="38">
        <f t="shared" si="21"/>
        <v>10705.5</v>
      </c>
      <c r="I61" s="38">
        <f t="shared" si="21"/>
        <v>10846.900000000001</v>
      </c>
      <c r="J61" s="38">
        <f t="shared" si="21"/>
        <v>17194</v>
      </c>
      <c r="K61" s="8">
        <f t="shared" si="21"/>
        <v>17839.400000000001</v>
      </c>
      <c r="L61" s="20"/>
    </row>
    <row r="62" spans="1:12" ht="15.75" customHeight="1">
      <c r="A62" s="32"/>
      <c r="B62" s="41" t="s">
        <v>105</v>
      </c>
      <c r="C62" s="42"/>
      <c r="D62" s="43"/>
      <c r="E62" s="8">
        <f>E40+E36</f>
        <v>115378.3</v>
      </c>
      <c r="F62" s="8">
        <f t="shared" ref="F62:K62" si="22">F40+F36</f>
        <v>0</v>
      </c>
      <c r="G62" s="8">
        <f t="shared" si="22"/>
        <v>0</v>
      </c>
      <c r="H62" s="38">
        <f t="shared" si="22"/>
        <v>10144.200000000001</v>
      </c>
      <c r="I62" s="38">
        <f t="shared" si="22"/>
        <v>29316.899999999998</v>
      </c>
      <c r="J62" s="38">
        <f t="shared" si="22"/>
        <v>37958.6</v>
      </c>
      <c r="K62" s="8">
        <f t="shared" si="22"/>
        <v>37958.6</v>
      </c>
      <c r="L62" s="32"/>
    </row>
    <row r="63" spans="1:12" ht="30.75" customHeight="1">
      <c r="A63" s="28"/>
      <c r="B63" s="41" t="s">
        <v>98</v>
      </c>
      <c r="C63" s="42"/>
      <c r="D63" s="43"/>
      <c r="E63" s="8">
        <f t="shared" ref="E63" si="23">SUM(F63:K63)</f>
        <v>14768.64</v>
      </c>
      <c r="F63" s="8">
        <f t="shared" ref="F63:K63" si="24">F57</f>
        <v>0</v>
      </c>
      <c r="G63" s="8">
        <f t="shared" si="24"/>
        <v>2800</v>
      </c>
      <c r="H63" s="38">
        <f t="shared" si="24"/>
        <v>2797</v>
      </c>
      <c r="I63" s="38">
        <f t="shared" si="24"/>
        <v>2400</v>
      </c>
      <c r="J63" s="38">
        <f t="shared" si="24"/>
        <v>3314.56</v>
      </c>
      <c r="K63" s="8">
        <f t="shared" si="24"/>
        <v>3457.08</v>
      </c>
      <c r="L63" s="28"/>
    </row>
    <row r="64" spans="1:12" ht="24" customHeight="1"/>
    <row r="65" spans="1:11">
      <c r="A65" s="1"/>
      <c r="B65" s="1"/>
      <c r="C65" s="1"/>
      <c r="D65" s="34"/>
      <c r="E65" s="1"/>
      <c r="F65" s="1"/>
      <c r="G65" s="1"/>
      <c r="H65" s="1"/>
      <c r="I65" s="1"/>
      <c r="J65" s="1"/>
      <c r="K65" s="1"/>
    </row>
    <row r="66" spans="1:11">
      <c r="A66" s="2"/>
      <c r="D66" s="35"/>
    </row>
    <row r="68" spans="1:11">
      <c r="E68" s="37"/>
    </row>
  </sheetData>
  <mergeCells count="30">
    <mergeCell ref="D10:D12"/>
    <mergeCell ref="A13:K13"/>
    <mergeCell ref="B55:D55"/>
    <mergeCell ref="B59:D59"/>
    <mergeCell ref="B60:D60"/>
    <mergeCell ref="B41:D41"/>
    <mergeCell ref="A42:K42"/>
    <mergeCell ref="A56:K56"/>
    <mergeCell ref="D44:D54"/>
    <mergeCell ref="A38:A40"/>
    <mergeCell ref="B34:B36"/>
    <mergeCell ref="A34:A36"/>
    <mergeCell ref="C34:C36"/>
    <mergeCell ref="D14:D33"/>
    <mergeCell ref="A7:L7"/>
    <mergeCell ref="B63:D63"/>
    <mergeCell ref="B58:D58"/>
    <mergeCell ref="L10:L12"/>
    <mergeCell ref="E10:K10"/>
    <mergeCell ref="E11:E12"/>
    <mergeCell ref="F11:K11"/>
    <mergeCell ref="L43:L54"/>
    <mergeCell ref="L14:L38"/>
    <mergeCell ref="B61:D61"/>
    <mergeCell ref="B62:D62"/>
    <mergeCell ref="C38:C40"/>
    <mergeCell ref="B38:B40"/>
    <mergeCell ref="A10:A12"/>
    <mergeCell ref="B10:B12"/>
    <mergeCell ref="C10:C12"/>
  </mergeCells>
  <pageMargins left="0.23622047244094491" right="0.23622047244094491" top="0.74803149606299213" bottom="0.74803149606299213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2"/>
  <sheetViews>
    <sheetView workbookViewId="0">
      <selection activeCell="A6" sqref="A6:K32"/>
    </sheetView>
  </sheetViews>
  <sheetFormatPr defaultRowHeight="15"/>
  <cols>
    <col min="1" max="1" width="5.42578125" customWidth="1"/>
    <col min="2" max="2" width="23.5703125" customWidth="1"/>
    <col min="3" max="3" width="12.85546875" customWidth="1"/>
    <col min="4" max="4" width="17.85546875" customWidth="1"/>
    <col min="11" max="11" width="10" bestFit="1" customWidth="1"/>
  </cols>
  <sheetData>
    <row r="2" spans="1:11" ht="15" customHeight="1">
      <c r="A2" s="47" t="s">
        <v>0</v>
      </c>
      <c r="B2" s="47" t="s">
        <v>1</v>
      </c>
      <c r="C2" s="48" t="s">
        <v>72</v>
      </c>
      <c r="D2" s="48" t="s">
        <v>73</v>
      </c>
      <c r="E2" s="41" t="s">
        <v>75</v>
      </c>
      <c r="F2" s="42"/>
      <c r="G2" s="42"/>
      <c r="H2" s="42"/>
      <c r="I2" s="42"/>
      <c r="J2" s="42"/>
      <c r="K2" s="43"/>
    </row>
    <row r="3" spans="1:11" ht="16.5" customHeight="1">
      <c r="A3" s="47"/>
      <c r="B3" s="47"/>
      <c r="C3" s="49"/>
      <c r="D3" s="49"/>
      <c r="E3" s="47" t="s">
        <v>74</v>
      </c>
      <c r="F3" s="41" t="s">
        <v>2</v>
      </c>
      <c r="G3" s="42"/>
      <c r="H3" s="42"/>
      <c r="I3" s="42"/>
      <c r="J3" s="42"/>
      <c r="K3" s="43"/>
    </row>
    <row r="4" spans="1:11">
      <c r="A4" s="47"/>
      <c r="B4" s="47"/>
      <c r="C4" s="50"/>
      <c r="D4" s="50"/>
      <c r="E4" s="47"/>
      <c r="F4" s="3">
        <v>2015</v>
      </c>
      <c r="G4" s="3">
        <v>2016</v>
      </c>
      <c r="H4" s="3">
        <v>2017</v>
      </c>
      <c r="I4" s="3">
        <v>2018</v>
      </c>
      <c r="J4" s="3">
        <v>2019</v>
      </c>
      <c r="K4" s="3">
        <v>2020</v>
      </c>
    </row>
    <row r="5" spans="1:1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</row>
    <row r="6" spans="1:11" ht="33" customHeight="1">
      <c r="A6" s="56" t="s">
        <v>52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5.75">
      <c r="A7" s="6">
        <v>1</v>
      </c>
      <c r="B7" s="56" t="s">
        <v>53</v>
      </c>
      <c r="C7" s="56"/>
      <c r="D7" s="56"/>
      <c r="E7" s="56"/>
      <c r="F7" s="56"/>
      <c r="G7" s="56"/>
      <c r="H7" s="56"/>
      <c r="I7" s="56"/>
      <c r="J7" s="56"/>
      <c r="K7" s="56"/>
    </row>
    <row r="8" spans="1:11" ht="38.25" customHeight="1">
      <c r="A8" s="3" t="s">
        <v>4</v>
      </c>
      <c r="B8" s="4" t="s">
        <v>54</v>
      </c>
      <c r="C8" s="3" t="s">
        <v>55</v>
      </c>
      <c r="D8" s="4" t="s">
        <v>56</v>
      </c>
      <c r="E8" s="3">
        <f>SUM(F8:K8)</f>
        <v>166.6</v>
      </c>
      <c r="F8" s="3">
        <v>0</v>
      </c>
      <c r="G8" s="3">
        <v>0</v>
      </c>
      <c r="H8" s="3">
        <v>54.6</v>
      </c>
      <c r="I8" s="3">
        <v>0</v>
      </c>
      <c r="J8" s="3">
        <v>56</v>
      </c>
      <c r="K8" s="3">
        <v>56</v>
      </c>
    </row>
    <row r="9" spans="1:11" ht="31.5" customHeight="1">
      <c r="A9" s="3" t="s">
        <v>57</v>
      </c>
      <c r="B9" s="4" t="s">
        <v>58</v>
      </c>
      <c r="C9" s="3" t="s">
        <v>55</v>
      </c>
      <c r="D9" s="4" t="s">
        <v>56</v>
      </c>
      <c r="E9" s="3">
        <f t="shared" ref="E9:E32" si="0">SUM(F9:K9)</f>
        <v>300</v>
      </c>
      <c r="F9" s="3">
        <v>0</v>
      </c>
      <c r="G9" s="3">
        <v>0</v>
      </c>
      <c r="H9" s="3">
        <v>100</v>
      </c>
      <c r="I9" s="3">
        <v>100</v>
      </c>
      <c r="J9" s="3">
        <v>100</v>
      </c>
      <c r="K9" s="3">
        <v>0</v>
      </c>
    </row>
    <row r="10" spans="1:11" ht="26.25" customHeight="1">
      <c r="A10" s="3" t="s">
        <v>12</v>
      </c>
      <c r="B10" s="4" t="s">
        <v>59</v>
      </c>
      <c r="C10" s="3">
        <v>2016</v>
      </c>
      <c r="D10" s="4" t="s">
        <v>56</v>
      </c>
      <c r="E10" s="3">
        <f t="shared" si="0"/>
        <v>440</v>
      </c>
      <c r="F10" s="3">
        <v>0</v>
      </c>
      <c r="G10" s="3">
        <v>110</v>
      </c>
      <c r="H10" s="3">
        <v>110</v>
      </c>
      <c r="I10" s="3">
        <v>110</v>
      </c>
      <c r="J10" s="3">
        <v>110</v>
      </c>
      <c r="K10" s="3">
        <v>0</v>
      </c>
    </row>
    <row r="11" spans="1:11" ht="39.75" customHeight="1">
      <c r="A11" s="3" t="s">
        <v>15</v>
      </c>
      <c r="B11" s="4" t="s">
        <v>60</v>
      </c>
      <c r="C11" s="3" t="s">
        <v>47</v>
      </c>
      <c r="D11" s="4" t="s">
        <v>56</v>
      </c>
      <c r="E11" s="3">
        <f t="shared" si="0"/>
        <v>1560</v>
      </c>
      <c r="F11" s="3">
        <v>0</v>
      </c>
      <c r="G11" s="3">
        <v>310</v>
      </c>
      <c r="H11" s="3">
        <v>310</v>
      </c>
      <c r="I11" s="3">
        <v>310</v>
      </c>
      <c r="J11" s="3">
        <v>310</v>
      </c>
      <c r="K11" s="3">
        <v>320</v>
      </c>
    </row>
    <row r="12" spans="1:11" ht="18" customHeight="1">
      <c r="A12" s="3"/>
      <c r="B12" s="5" t="s">
        <v>17</v>
      </c>
      <c r="C12" s="3"/>
      <c r="D12" s="6"/>
      <c r="E12" s="6">
        <f t="shared" si="0"/>
        <v>2466.6</v>
      </c>
      <c r="F12" s="6">
        <f>SUM(F8:F11)</f>
        <v>0</v>
      </c>
      <c r="G12" s="6">
        <f t="shared" ref="G12:K12" si="1">SUM(G8:G11)</f>
        <v>420</v>
      </c>
      <c r="H12" s="6">
        <f t="shared" si="1"/>
        <v>574.6</v>
      </c>
      <c r="I12" s="6">
        <f t="shared" si="1"/>
        <v>520</v>
      </c>
      <c r="J12" s="6">
        <f t="shared" si="1"/>
        <v>576</v>
      </c>
      <c r="K12" s="6">
        <f t="shared" si="1"/>
        <v>376</v>
      </c>
    </row>
    <row r="13" spans="1:11" ht="15.75">
      <c r="A13" s="6">
        <v>2</v>
      </c>
      <c r="B13" s="56" t="s">
        <v>35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ht="27.75" customHeight="1">
      <c r="A14" s="3" t="s">
        <v>18</v>
      </c>
      <c r="B14" s="4" t="s">
        <v>61</v>
      </c>
      <c r="C14" s="3">
        <v>2016</v>
      </c>
      <c r="D14" s="4" t="s">
        <v>56</v>
      </c>
      <c r="E14" s="3">
        <f t="shared" si="0"/>
        <v>1000</v>
      </c>
      <c r="F14" s="3">
        <v>0</v>
      </c>
      <c r="G14" s="3">
        <v>0</v>
      </c>
      <c r="H14" s="3">
        <v>0</v>
      </c>
      <c r="I14" s="3">
        <v>1000</v>
      </c>
      <c r="J14" s="3">
        <v>0</v>
      </c>
      <c r="K14" s="3">
        <v>0</v>
      </c>
    </row>
    <row r="15" spans="1:11" ht="30.75" customHeight="1">
      <c r="A15" s="3" t="s">
        <v>20</v>
      </c>
      <c r="B15" s="4" t="s">
        <v>62</v>
      </c>
      <c r="C15" s="3">
        <v>2016</v>
      </c>
      <c r="D15" s="4" t="s">
        <v>56</v>
      </c>
      <c r="E15" s="3">
        <f t="shared" si="0"/>
        <v>500</v>
      </c>
      <c r="F15" s="3">
        <v>0</v>
      </c>
      <c r="G15" s="3">
        <v>0</v>
      </c>
      <c r="H15" s="3">
        <v>0</v>
      </c>
      <c r="I15" s="3">
        <v>0</v>
      </c>
      <c r="J15" s="3">
        <v>500</v>
      </c>
      <c r="K15" s="3">
        <v>0</v>
      </c>
    </row>
    <row r="16" spans="1:11">
      <c r="A16" s="3"/>
      <c r="B16" s="5" t="s">
        <v>34</v>
      </c>
      <c r="C16" s="3"/>
      <c r="D16" s="6"/>
      <c r="E16" s="6">
        <f t="shared" si="0"/>
        <v>1500</v>
      </c>
      <c r="F16" s="6">
        <f>SUM(F14:F15)</f>
        <v>0</v>
      </c>
      <c r="G16" s="6">
        <f t="shared" ref="G16:K16" si="2">SUM(G14:G15)</f>
        <v>0</v>
      </c>
      <c r="H16" s="6">
        <f t="shared" si="2"/>
        <v>0</v>
      </c>
      <c r="I16" s="6">
        <f t="shared" si="2"/>
        <v>1000</v>
      </c>
      <c r="J16" s="6">
        <f t="shared" si="2"/>
        <v>500</v>
      </c>
      <c r="K16" s="6">
        <f t="shared" si="2"/>
        <v>0</v>
      </c>
    </row>
    <row r="17" spans="1:11" ht="15.75">
      <c r="A17" s="6">
        <v>3</v>
      </c>
      <c r="B17" s="56" t="s">
        <v>63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ht="39.75" customHeight="1">
      <c r="A18" s="3" t="s">
        <v>36</v>
      </c>
      <c r="B18" s="4" t="s">
        <v>64</v>
      </c>
      <c r="C18" s="3" t="s">
        <v>44</v>
      </c>
      <c r="D18" s="4" t="s">
        <v>56</v>
      </c>
      <c r="E18" s="3">
        <f t="shared" si="0"/>
        <v>13626.099999999999</v>
      </c>
      <c r="F18" s="3">
        <v>1964</v>
      </c>
      <c r="G18" s="3">
        <v>2140.3000000000002</v>
      </c>
      <c r="H18" s="3">
        <v>2232.1999999999998</v>
      </c>
      <c r="I18" s="3">
        <v>2328.3000000000002</v>
      </c>
      <c r="J18" s="3">
        <v>2428.4</v>
      </c>
      <c r="K18" s="3">
        <v>2532.9</v>
      </c>
    </row>
    <row r="19" spans="1:11">
      <c r="A19" s="3"/>
      <c r="B19" s="5" t="s">
        <v>42</v>
      </c>
      <c r="C19" s="3"/>
      <c r="D19" s="6"/>
      <c r="E19" s="6">
        <f t="shared" si="0"/>
        <v>13626.099999999999</v>
      </c>
      <c r="F19" s="6">
        <f>F18</f>
        <v>1964</v>
      </c>
      <c r="G19" s="6">
        <f t="shared" ref="G19:K19" si="3">G18</f>
        <v>2140.3000000000002</v>
      </c>
      <c r="H19" s="6">
        <f t="shared" si="3"/>
        <v>2232.1999999999998</v>
      </c>
      <c r="I19" s="6">
        <f t="shared" si="3"/>
        <v>2328.3000000000002</v>
      </c>
      <c r="J19" s="6">
        <f t="shared" si="3"/>
        <v>2428.4</v>
      </c>
      <c r="K19" s="6">
        <f t="shared" si="3"/>
        <v>2532.9</v>
      </c>
    </row>
    <row r="20" spans="1:11" ht="15.75">
      <c r="A20" s="6">
        <v>4</v>
      </c>
      <c r="B20" s="56" t="s">
        <v>65</v>
      </c>
      <c r="C20" s="56"/>
      <c r="D20" s="56"/>
      <c r="E20" s="56"/>
      <c r="F20" s="56"/>
      <c r="G20" s="56"/>
      <c r="H20" s="56"/>
      <c r="I20" s="56"/>
      <c r="J20" s="56"/>
      <c r="K20" s="56"/>
    </row>
    <row r="21" spans="1:11" ht="24" customHeight="1">
      <c r="A21" s="3" t="s">
        <v>43</v>
      </c>
      <c r="B21" s="4" t="s">
        <v>46</v>
      </c>
      <c r="C21" s="3" t="s">
        <v>66</v>
      </c>
      <c r="D21" s="4" t="s">
        <v>56</v>
      </c>
      <c r="E21" s="3">
        <f t="shared" si="0"/>
        <v>550</v>
      </c>
      <c r="F21" s="3">
        <v>0</v>
      </c>
      <c r="G21" s="3">
        <v>0</v>
      </c>
      <c r="H21" s="3">
        <v>275</v>
      </c>
      <c r="I21" s="3">
        <v>0</v>
      </c>
      <c r="J21" s="3">
        <v>275</v>
      </c>
      <c r="K21" s="3">
        <v>0</v>
      </c>
    </row>
    <row r="22" spans="1:11">
      <c r="A22" s="3"/>
      <c r="B22" s="5" t="s">
        <v>45</v>
      </c>
      <c r="C22" s="3"/>
      <c r="D22" s="6"/>
      <c r="E22" s="6">
        <f t="shared" si="0"/>
        <v>550</v>
      </c>
      <c r="F22" s="6">
        <f>F21</f>
        <v>0</v>
      </c>
      <c r="G22" s="6">
        <f t="shared" ref="G22:K22" si="4">G21</f>
        <v>0</v>
      </c>
      <c r="H22" s="6">
        <f t="shared" si="4"/>
        <v>275</v>
      </c>
      <c r="I22" s="6">
        <f t="shared" si="4"/>
        <v>0</v>
      </c>
      <c r="J22" s="6">
        <f t="shared" si="4"/>
        <v>275</v>
      </c>
      <c r="K22" s="6">
        <f t="shared" si="4"/>
        <v>0</v>
      </c>
    </row>
    <row r="23" spans="1:11" ht="15.75">
      <c r="A23" s="6">
        <v>5</v>
      </c>
      <c r="B23" s="56" t="s">
        <v>67</v>
      </c>
      <c r="C23" s="56"/>
      <c r="D23" s="56"/>
      <c r="E23" s="56"/>
      <c r="F23" s="56"/>
      <c r="G23" s="56"/>
      <c r="H23" s="56"/>
      <c r="I23" s="56"/>
      <c r="J23" s="56"/>
      <c r="K23" s="56"/>
    </row>
    <row r="24" spans="1:11" ht="32.25" customHeight="1">
      <c r="A24" s="3">
        <v>5.0999999999999996</v>
      </c>
      <c r="B24" s="5" t="s">
        <v>68</v>
      </c>
      <c r="C24" s="3" t="s">
        <v>44</v>
      </c>
      <c r="D24" s="4" t="s">
        <v>56</v>
      </c>
      <c r="E24" s="3">
        <f t="shared" si="0"/>
        <v>216</v>
      </c>
      <c r="F24" s="3">
        <v>36</v>
      </c>
      <c r="G24" s="3">
        <v>36</v>
      </c>
      <c r="H24" s="3">
        <v>36</v>
      </c>
      <c r="I24" s="3">
        <v>36</v>
      </c>
      <c r="J24" s="3">
        <v>36</v>
      </c>
      <c r="K24" s="3">
        <v>36</v>
      </c>
    </row>
    <row r="25" spans="1:11">
      <c r="A25" s="3"/>
      <c r="B25" s="5" t="s">
        <v>48</v>
      </c>
      <c r="C25" s="5"/>
      <c r="D25" s="3"/>
      <c r="E25" s="6">
        <f t="shared" si="0"/>
        <v>216</v>
      </c>
      <c r="F25" s="6">
        <f>F24</f>
        <v>36</v>
      </c>
      <c r="G25" s="6">
        <f t="shared" ref="G25:K25" si="5">G24</f>
        <v>36</v>
      </c>
      <c r="H25" s="6">
        <f t="shared" si="5"/>
        <v>36</v>
      </c>
      <c r="I25" s="6">
        <f t="shared" si="5"/>
        <v>36</v>
      </c>
      <c r="J25" s="6">
        <f t="shared" si="5"/>
        <v>36</v>
      </c>
      <c r="K25" s="6">
        <f t="shared" si="5"/>
        <v>36</v>
      </c>
    </row>
    <row r="26" spans="1:11" ht="15.75">
      <c r="A26" s="6">
        <v>6</v>
      </c>
      <c r="B26" s="56" t="s">
        <v>69</v>
      </c>
      <c r="C26" s="56"/>
      <c r="D26" s="56"/>
      <c r="E26" s="56"/>
      <c r="F26" s="56"/>
      <c r="G26" s="56"/>
      <c r="H26" s="56"/>
      <c r="I26" s="56"/>
      <c r="J26" s="56"/>
      <c r="K26" s="56"/>
    </row>
    <row r="27" spans="1:11" ht="24" customHeight="1">
      <c r="A27" s="3" t="s">
        <v>49</v>
      </c>
      <c r="B27" s="9" t="s">
        <v>70</v>
      </c>
      <c r="C27" s="3" t="s">
        <v>44</v>
      </c>
      <c r="D27" s="4" t="s">
        <v>56</v>
      </c>
      <c r="E27" s="3">
        <f t="shared" si="0"/>
        <v>98512.990758099986</v>
      </c>
      <c r="F27" s="3">
        <v>13123.97</v>
      </c>
      <c r="G27" s="3">
        <v>15428.3</v>
      </c>
      <c r="H27" s="3">
        <v>16401.599999999999</v>
      </c>
      <c r="I27" s="3">
        <v>17106.900000000001</v>
      </c>
      <c r="J27" s="7">
        <f>I27*1.043</f>
        <v>17842.4967</v>
      </c>
      <c r="K27" s="7">
        <f>J27*1.043</f>
        <v>18609.724058099997</v>
      </c>
    </row>
    <row r="28" spans="1:11">
      <c r="A28" s="3"/>
      <c r="B28" s="10" t="s">
        <v>50</v>
      </c>
      <c r="C28" s="11"/>
      <c r="D28" s="3"/>
      <c r="E28" s="6">
        <f t="shared" si="0"/>
        <v>98512.990758099986</v>
      </c>
      <c r="F28" s="6">
        <f>F27</f>
        <v>13123.97</v>
      </c>
      <c r="G28" s="6">
        <f t="shared" ref="G28:K28" si="6">G27</f>
        <v>15428.3</v>
      </c>
      <c r="H28" s="6">
        <f t="shared" si="6"/>
        <v>16401.599999999999</v>
      </c>
      <c r="I28" s="6">
        <f t="shared" si="6"/>
        <v>17106.900000000001</v>
      </c>
      <c r="J28" s="8">
        <f t="shared" si="6"/>
        <v>17842.4967</v>
      </c>
      <c r="K28" s="8">
        <f t="shared" si="6"/>
        <v>18609.724058099997</v>
      </c>
    </row>
    <row r="29" spans="1:11" ht="22.5" customHeight="1">
      <c r="A29" s="3"/>
      <c r="B29" s="44" t="s">
        <v>51</v>
      </c>
      <c r="C29" s="45"/>
      <c r="D29" s="46"/>
      <c r="E29" s="6">
        <f t="shared" si="0"/>
        <v>116871.6907581</v>
      </c>
      <c r="F29" s="6">
        <f>F12+F16+F19+F22+F25+F28</f>
        <v>15123.97</v>
      </c>
      <c r="G29" s="6">
        <f t="shared" ref="G29:K29" si="7">G12+G16+G19+G22+G25+G28</f>
        <v>18024.599999999999</v>
      </c>
      <c r="H29" s="6">
        <f t="shared" si="7"/>
        <v>19519.399999999998</v>
      </c>
      <c r="I29" s="6">
        <f t="shared" si="7"/>
        <v>20991.200000000001</v>
      </c>
      <c r="J29" s="8">
        <f t="shared" si="7"/>
        <v>21657.896700000001</v>
      </c>
      <c r="K29" s="8">
        <f t="shared" si="7"/>
        <v>21554.624058099998</v>
      </c>
    </row>
    <row r="30" spans="1:11">
      <c r="A30" s="3"/>
      <c r="B30" s="51" t="s">
        <v>71</v>
      </c>
      <c r="C30" s="51"/>
      <c r="D30" s="51"/>
      <c r="E30" s="6">
        <f t="shared" si="0"/>
        <v>319523.84075810004</v>
      </c>
      <c r="F30" s="6">
        <f>SUM(F31:F32)</f>
        <v>28091.82</v>
      </c>
      <c r="G30" s="6">
        <f t="shared" ref="G30:K30" si="8">SUM(G31:G32)</f>
        <v>29312.399999999998</v>
      </c>
      <c r="H30" s="6">
        <f t="shared" si="8"/>
        <v>42513.599999999999</v>
      </c>
      <c r="I30" s="6">
        <f t="shared" si="8"/>
        <v>62793.7</v>
      </c>
      <c r="J30" s="8">
        <f t="shared" si="8"/>
        <v>77340.296699999992</v>
      </c>
      <c r="K30" s="8">
        <f t="shared" si="8"/>
        <v>79472.024058099996</v>
      </c>
    </row>
    <row r="31" spans="1:11" ht="18.75" customHeight="1">
      <c r="A31" s="3"/>
      <c r="B31" s="41" t="s">
        <v>7</v>
      </c>
      <c r="C31" s="42"/>
      <c r="D31" s="43"/>
      <c r="E31" s="6">
        <f t="shared" si="0"/>
        <v>202652.15</v>
      </c>
      <c r="F31" s="6">
        <f>'объем финансирования'!F41</f>
        <v>12967.85</v>
      </c>
      <c r="G31" s="6">
        <f>'объем финансирования'!G41</f>
        <v>11287.8</v>
      </c>
      <c r="H31" s="6">
        <f>'объем финансирования'!H41</f>
        <v>22994.2</v>
      </c>
      <c r="I31" s="6">
        <f>'объем финансирования'!I41</f>
        <v>41802.5</v>
      </c>
      <c r="J31" s="8">
        <f>'объем финансирования'!J41</f>
        <v>55682.399999999994</v>
      </c>
      <c r="K31" s="8">
        <f>'объем финансирования'!K41</f>
        <v>57917.399999999994</v>
      </c>
    </row>
    <row r="32" spans="1:11" ht="21" customHeight="1">
      <c r="A32" s="3"/>
      <c r="B32" s="41" t="s">
        <v>56</v>
      </c>
      <c r="C32" s="42"/>
      <c r="D32" s="43"/>
      <c r="E32" s="6">
        <f t="shared" si="0"/>
        <v>116871.6907581</v>
      </c>
      <c r="F32" s="6">
        <f>F29</f>
        <v>15123.97</v>
      </c>
      <c r="G32" s="6">
        <f t="shared" ref="G32:K32" si="9">G29</f>
        <v>18024.599999999999</v>
      </c>
      <c r="H32" s="6">
        <f t="shared" si="9"/>
        <v>19519.399999999998</v>
      </c>
      <c r="I32" s="6">
        <f t="shared" si="9"/>
        <v>20991.200000000001</v>
      </c>
      <c r="J32" s="8">
        <f t="shared" si="9"/>
        <v>21657.896700000001</v>
      </c>
      <c r="K32" s="8">
        <f t="shared" si="9"/>
        <v>21554.624058099998</v>
      </c>
    </row>
  </sheetData>
  <mergeCells count="18">
    <mergeCell ref="A2:A4"/>
    <mergeCell ref="B2:B4"/>
    <mergeCell ref="C2:C4"/>
    <mergeCell ref="D2:D4"/>
    <mergeCell ref="E3:E4"/>
    <mergeCell ref="E2:K2"/>
    <mergeCell ref="F3:K3"/>
    <mergeCell ref="A6:K6"/>
    <mergeCell ref="B7:K7"/>
    <mergeCell ref="B13:K13"/>
    <mergeCell ref="B23:K23"/>
    <mergeCell ref="B20:K20"/>
    <mergeCell ref="B17:K17"/>
    <mergeCell ref="B30:D30"/>
    <mergeCell ref="B26:K26"/>
    <mergeCell ref="B29:D29"/>
    <mergeCell ref="B31:D31"/>
    <mergeCell ref="B32:D3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4"/>
  <sheetViews>
    <sheetView workbookViewId="0">
      <selection activeCell="N8" sqref="N8"/>
    </sheetView>
  </sheetViews>
  <sheetFormatPr defaultRowHeight="15"/>
  <cols>
    <col min="1" max="1" width="23.28515625" customWidth="1"/>
    <col min="2" max="2" width="10.7109375" customWidth="1"/>
    <col min="3" max="7" width="9.42578125" bestFit="1" customWidth="1"/>
    <col min="8" max="8" width="10.140625" bestFit="1" customWidth="1"/>
  </cols>
  <sheetData>
    <row r="2" spans="1:8" ht="25.5" customHeight="1">
      <c r="A2" s="66" t="s">
        <v>81</v>
      </c>
      <c r="B2" s="66" t="s">
        <v>82</v>
      </c>
      <c r="C2" s="63" t="s">
        <v>83</v>
      </c>
      <c r="D2" s="64"/>
      <c r="E2" s="64"/>
      <c r="F2" s="64"/>
      <c r="G2" s="64"/>
      <c r="H2" s="65"/>
    </row>
    <row r="3" spans="1:8">
      <c r="A3" s="67"/>
      <c r="B3" s="67"/>
      <c r="C3" s="15">
        <v>2015</v>
      </c>
      <c r="D3" s="15">
        <v>2016</v>
      </c>
      <c r="E3" s="15">
        <v>2017</v>
      </c>
      <c r="F3" s="15">
        <v>2018</v>
      </c>
      <c r="G3" s="15">
        <v>2019</v>
      </c>
      <c r="H3" s="15">
        <v>2020</v>
      </c>
    </row>
    <row r="4" spans="1:8" ht="82.5" customHeight="1">
      <c r="A4" s="16" t="s">
        <v>3</v>
      </c>
      <c r="B4" s="18">
        <f>'объем финансирования'!E41</f>
        <v>202652.15</v>
      </c>
      <c r="C4" s="18">
        <f>'объем финансирования'!F41</f>
        <v>12967.85</v>
      </c>
      <c r="D4" s="18">
        <f>'объем финансирования'!G41</f>
        <v>11287.8</v>
      </c>
      <c r="E4" s="18">
        <f>'объем финансирования'!H41</f>
        <v>22994.2</v>
      </c>
      <c r="F4" s="18">
        <f>'объем финансирования'!I41</f>
        <v>41802.5</v>
      </c>
      <c r="G4" s="18">
        <f>'объем финансирования'!J41</f>
        <v>55682.399999999994</v>
      </c>
      <c r="H4" s="18">
        <f>'объем финансирования'!K41</f>
        <v>57917.399999999994</v>
      </c>
    </row>
    <row r="5" spans="1:8" ht="15" customHeight="1">
      <c r="A5" s="16" t="s">
        <v>99</v>
      </c>
      <c r="B5" s="18"/>
      <c r="C5" s="18"/>
      <c r="D5" s="18"/>
      <c r="E5" s="18"/>
      <c r="F5" s="18"/>
      <c r="G5" s="18"/>
      <c r="H5" s="18"/>
    </row>
    <row r="6" spans="1:8" ht="25.5" customHeight="1">
      <c r="A6" s="29" t="s">
        <v>100</v>
      </c>
      <c r="B6" s="18">
        <f>SUM(C6:H6)</f>
        <v>192075.8</v>
      </c>
      <c r="C6" s="18">
        <f>'объем финансирования'!F38</f>
        <v>11707.6</v>
      </c>
      <c r="D6" s="18">
        <f>'объем финансирования'!G38</f>
        <v>11287.8</v>
      </c>
      <c r="E6" s="18">
        <f>'объем финансирования'!H38</f>
        <v>22696.7</v>
      </c>
      <c r="F6" s="18">
        <f>'объем финансирования'!I38</f>
        <v>40981.300000000003</v>
      </c>
      <c r="G6" s="18">
        <f>'объем финансирования'!J38</f>
        <v>52701.2</v>
      </c>
      <c r="H6" s="18">
        <f>'объем финансирования'!K38</f>
        <v>52701.2</v>
      </c>
    </row>
    <row r="7" spans="1:8" ht="21" customHeight="1">
      <c r="A7" s="29" t="s">
        <v>101</v>
      </c>
      <c r="B7" s="18">
        <f>SUM(C7:H7)</f>
        <v>10576.349999999991</v>
      </c>
      <c r="C7" s="18">
        <f>'объем финансирования'!F41-'объем финансирования'!F38</f>
        <v>1260.25</v>
      </c>
      <c r="D7" s="18">
        <f>'объем финансирования'!G41-'объем финансирования'!G38</f>
        <v>0</v>
      </c>
      <c r="E7" s="18">
        <f>'объем финансирования'!H41-'объем финансирования'!H38</f>
        <v>297.5</v>
      </c>
      <c r="F7" s="18">
        <f>'объем финансирования'!I41-'объем финансирования'!I38</f>
        <v>821.19999999999709</v>
      </c>
      <c r="G7" s="18">
        <f>'объем финансирования'!J41-'объем финансирования'!J38</f>
        <v>2981.1999999999971</v>
      </c>
      <c r="H7" s="18">
        <f>'объем финансирования'!K41-'объем финансирования'!K38</f>
        <v>5216.1999999999971</v>
      </c>
    </row>
    <row r="8" spans="1:8" ht="100.5" customHeight="1">
      <c r="A8" s="16" t="s">
        <v>52</v>
      </c>
      <c r="B8" s="18">
        <f>'объем финансирования'!E55</f>
        <v>81949.52</v>
      </c>
      <c r="C8" s="18">
        <f>'объем финансирования'!F55</f>
        <v>14863.72</v>
      </c>
      <c r="D8" s="18">
        <f>'объем финансирования'!G55</f>
        <v>10500</v>
      </c>
      <c r="E8" s="18">
        <f>'объем финансирования'!H55</f>
        <v>10705.5</v>
      </c>
      <c r="F8" s="18">
        <f>'объем финансирования'!I55</f>
        <v>10846.900000000001</v>
      </c>
      <c r="G8" s="18">
        <f>'объем финансирования'!J55</f>
        <v>17194</v>
      </c>
      <c r="H8" s="18">
        <f>'объем финансирования'!K55</f>
        <v>17839.400000000001</v>
      </c>
    </row>
    <row r="9" spans="1:8" ht="15.75" customHeight="1">
      <c r="A9" s="16" t="s">
        <v>99</v>
      </c>
      <c r="B9" s="18"/>
      <c r="C9" s="18"/>
      <c r="D9" s="18"/>
      <c r="E9" s="18"/>
      <c r="F9" s="18"/>
      <c r="G9" s="18"/>
      <c r="H9" s="18"/>
    </row>
    <row r="10" spans="1:8" ht="25.5" customHeight="1">
      <c r="A10" s="29" t="s">
        <v>100</v>
      </c>
      <c r="B10" s="18">
        <f>SUM(C10:H10)</f>
        <v>75915.569999999992</v>
      </c>
      <c r="C10" s="18">
        <f>'объем финансирования'!F54</f>
        <v>13123.97</v>
      </c>
      <c r="D10" s="18">
        <f>'объем финансирования'!G54</f>
        <v>10500</v>
      </c>
      <c r="E10" s="18">
        <f>'объем финансирования'!H54</f>
        <v>10669.5</v>
      </c>
      <c r="F10" s="18">
        <f>'объем финансирования'!I54</f>
        <v>10445.700000000001</v>
      </c>
      <c r="G10" s="18">
        <f>'объем финансирования'!J54</f>
        <v>15588.2</v>
      </c>
      <c r="H10" s="18">
        <f>'объем финансирования'!K54</f>
        <v>15588.2</v>
      </c>
    </row>
    <row r="11" spans="1:8" ht="18.75" customHeight="1">
      <c r="A11" s="29" t="s">
        <v>101</v>
      </c>
      <c r="B11" s="18">
        <f>SUM(C11:H11)</f>
        <v>6033.9500000000007</v>
      </c>
      <c r="C11" s="18">
        <f>'объем финансирования'!F55-'объем финансирования'!F54</f>
        <v>1739.75</v>
      </c>
      <c r="D11" s="18">
        <f>'объем финансирования'!G55-'объем финансирования'!G54</f>
        <v>0</v>
      </c>
      <c r="E11" s="18">
        <f>'объем финансирования'!H55-'объем финансирования'!H54</f>
        <v>36</v>
      </c>
      <c r="F11" s="18">
        <f>'объем финансирования'!I55-'объем финансирования'!I54</f>
        <v>401.20000000000073</v>
      </c>
      <c r="G11" s="18">
        <f>'объем финансирования'!J55-'объем финансирования'!J54</f>
        <v>1605.7999999999993</v>
      </c>
      <c r="H11" s="18">
        <f>'объем финансирования'!K55-'объем финансирования'!K54</f>
        <v>2251.2000000000007</v>
      </c>
    </row>
    <row r="12" spans="1:8" ht="73.5" customHeight="1">
      <c r="A12" s="30" t="s">
        <v>97</v>
      </c>
      <c r="B12" s="18">
        <f>B13</f>
        <v>14768.64</v>
      </c>
      <c r="C12" s="18">
        <f t="shared" ref="C12:H12" si="0">C13</f>
        <v>0</v>
      </c>
      <c r="D12" s="18">
        <f t="shared" si="0"/>
        <v>2800</v>
      </c>
      <c r="E12" s="18">
        <f t="shared" si="0"/>
        <v>2797</v>
      </c>
      <c r="F12" s="18">
        <f t="shared" si="0"/>
        <v>2400</v>
      </c>
      <c r="G12" s="18">
        <f t="shared" si="0"/>
        <v>3314.56</v>
      </c>
      <c r="H12" s="18">
        <f t="shared" si="0"/>
        <v>3457.08</v>
      </c>
    </row>
    <row r="13" spans="1:8" ht="32.25" customHeight="1">
      <c r="A13" s="29" t="s">
        <v>102</v>
      </c>
      <c r="B13" s="18">
        <f>SUM(C13:H13)</f>
        <v>14768.64</v>
      </c>
      <c r="C13" s="18">
        <f>'объем финансирования'!F57</f>
        <v>0</v>
      </c>
      <c r="D13" s="18">
        <f>'объем финансирования'!G57</f>
        <v>2800</v>
      </c>
      <c r="E13" s="18">
        <f>'объем финансирования'!H57</f>
        <v>2797</v>
      </c>
      <c r="F13" s="18">
        <f>'объем финансирования'!I57</f>
        <v>2400</v>
      </c>
      <c r="G13" s="18">
        <f>'объем финансирования'!J57</f>
        <v>3314.56</v>
      </c>
      <c r="H13" s="18">
        <f>'объем финансирования'!K57</f>
        <v>3457.08</v>
      </c>
    </row>
    <row r="14" spans="1:8">
      <c r="A14" s="17" t="s">
        <v>84</v>
      </c>
      <c r="B14" s="19">
        <f>B4+B8+B12</f>
        <v>299370.31</v>
      </c>
      <c r="C14" s="19">
        <f t="shared" ref="C14:H14" si="1">C4+C8+C12</f>
        <v>27831.57</v>
      </c>
      <c r="D14" s="19">
        <f t="shared" si="1"/>
        <v>24587.8</v>
      </c>
      <c r="E14" s="19">
        <f t="shared" si="1"/>
        <v>36496.699999999997</v>
      </c>
      <c r="F14" s="19">
        <f t="shared" si="1"/>
        <v>55049.4</v>
      </c>
      <c r="G14" s="19">
        <f t="shared" si="1"/>
        <v>76190.959999999992</v>
      </c>
      <c r="H14" s="19">
        <f t="shared" si="1"/>
        <v>79213.87999999999</v>
      </c>
    </row>
  </sheetData>
  <mergeCells count="3">
    <mergeCell ref="C2:H2"/>
    <mergeCell ref="A2:A3"/>
    <mergeCell ref="B2:B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 финансирования</vt:lpstr>
      <vt:lpstr>ДЮСШ</vt:lpstr>
      <vt:lpstr>перечень подпрограмм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2018-03-26T23:58:48Z</dcterms:modified>
</cp:coreProperties>
</file>